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40" windowHeight="6345" activeTab="1"/>
  </bookViews>
  <sheets>
    <sheet name="Popular UG degrees" sheetId="1" r:id="rId1"/>
    <sheet name="By Degree type" sheetId="2" r:id="rId2"/>
    <sheet name="No Degrees" sheetId="3" r:id="rId3"/>
  </sheets>
  <definedNames>
    <definedName name="_xlnm.Print_Area" localSheetId="1">'By Degree type'!$A$1:$W$285</definedName>
    <definedName name="_xlnm.Print_Titles" localSheetId="2">'No Degrees'!$2:$7</definedName>
  </definedNames>
  <calcPr fullCalcOnLoad="1"/>
</workbook>
</file>

<file path=xl/sharedStrings.xml><?xml version="1.0" encoding="utf-8"?>
<sst xmlns="http://schemas.openxmlformats.org/spreadsheetml/2006/main" count="1907" uniqueCount="575">
  <si>
    <t>Men</t>
  </si>
  <si>
    <t>ART</t>
  </si>
  <si>
    <t>Total</t>
  </si>
  <si>
    <t>Level</t>
  </si>
  <si>
    <t>Hispanic</t>
  </si>
  <si>
    <t>White</t>
  </si>
  <si>
    <t>Not Reported</t>
  </si>
  <si>
    <t>Women</t>
  </si>
  <si>
    <t>DEGREES CONFERRED</t>
  </si>
  <si>
    <t>University of Rhode Island</t>
  </si>
  <si>
    <t>Non-Res. Alien</t>
  </si>
  <si>
    <t>Native Amer.</t>
  </si>
  <si>
    <t>Afric. Amer.</t>
  </si>
  <si>
    <t>Asian/Pacific</t>
  </si>
  <si>
    <t>Grand Total</t>
  </si>
  <si>
    <t>Baccalaureate</t>
  </si>
  <si>
    <t>Masters</t>
  </si>
  <si>
    <t>First Professional</t>
  </si>
  <si>
    <t>Doctoral</t>
  </si>
  <si>
    <t>PH</t>
  </si>
  <si>
    <t>AS</t>
  </si>
  <si>
    <t xml:space="preserve">  Arts &amp; Sciences</t>
  </si>
  <si>
    <t xml:space="preserve">  Business Administration</t>
  </si>
  <si>
    <t xml:space="preserve">  Engineering</t>
  </si>
  <si>
    <t xml:space="preserve">  Environment &amp; Life Sciences</t>
  </si>
  <si>
    <t xml:space="preserve">  Human Science &amp; Services</t>
  </si>
  <si>
    <t xml:space="preserve">  Nursing</t>
  </si>
  <si>
    <t xml:space="preserve">  Oceanography</t>
  </si>
  <si>
    <t xml:space="preserve">  Pharmacy</t>
  </si>
  <si>
    <t xml:space="preserve">     Total</t>
  </si>
  <si>
    <t>RDV</t>
  </si>
  <si>
    <t>SOC</t>
  </si>
  <si>
    <t>HSS</t>
  </si>
  <si>
    <t>CCE</t>
  </si>
  <si>
    <t>HUM</t>
  </si>
  <si>
    <t>PHY</t>
  </si>
  <si>
    <t>EGR</t>
  </si>
  <si>
    <t>BIO</t>
  </si>
  <si>
    <t>OCG</t>
  </si>
  <si>
    <t>NUR</t>
  </si>
  <si>
    <t>PHM</t>
  </si>
  <si>
    <t>BUS</t>
  </si>
  <si>
    <t>GS</t>
  </si>
  <si>
    <t>LRS</t>
  </si>
  <si>
    <t>Coll</t>
  </si>
  <si>
    <t>Area</t>
  </si>
  <si>
    <t>DEGREES CONFERRED by Level and College</t>
  </si>
  <si>
    <t>Certificate</t>
  </si>
  <si>
    <t xml:space="preserve">  Continuing Education</t>
  </si>
  <si>
    <t xml:space="preserve">  Graduate School</t>
  </si>
  <si>
    <t>DEGREES CONFERRED by Level</t>
  </si>
  <si>
    <t>CIP2000</t>
  </si>
  <si>
    <t>Note: Classification of Instructional Programs (CIP) codes comply with CIP2000 standards and may differ from CIP1990 codes for some programs.</t>
  </si>
  <si>
    <t>ELSCI</t>
  </si>
  <si>
    <t>ENGR</t>
  </si>
  <si>
    <t>AS_COML_BA</t>
  </si>
  <si>
    <t>Microbiology - BS</t>
  </si>
  <si>
    <t>EL_GEOS_BS</t>
  </si>
  <si>
    <t>AS_PHYS_BS</t>
  </si>
  <si>
    <t>Marine Affairs - BS</t>
  </si>
  <si>
    <t>Clinical Lab Science - BS</t>
  </si>
  <si>
    <t>NURS</t>
  </si>
  <si>
    <t>GRAS</t>
  </si>
  <si>
    <t>GRELS</t>
  </si>
  <si>
    <t>ESPLANTMS</t>
  </si>
  <si>
    <t>GRHSS</t>
  </si>
  <si>
    <t>GRENG</t>
  </si>
  <si>
    <t>GOCG</t>
  </si>
  <si>
    <t>GRNUR</t>
  </si>
  <si>
    <t>GRPH</t>
  </si>
  <si>
    <t>GRBUS</t>
  </si>
  <si>
    <t>LABOR</t>
  </si>
  <si>
    <t>PHARM</t>
  </si>
  <si>
    <t>PH_PHR_PMD</t>
  </si>
  <si>
    <t>AS_COCG_BS</t>
  </si>
  <si>
    <t>AS_POCG_BS</t>
  </si>
  <si>
    <t>EL_RECM_BS</t>
  </si>
  <si>
    <t>Resource Econ &amp; Commerce - BS</t>
  </si>
  <si>
    <t>EDUCAT_TCP</t>
  </si>
  <si>
    <t>Education - TCP</t>
  </si>
  <si>
    <t>OCNOGR-MOO</t>
  </si>
  <si>
    <t>Oceanography - MOO</t>
  </si>
  <si>
    <t>Academic Plan</t>
  </si>
  <si>
    <t>Plan Title</t>
  </si>
  <si>
    <t>College</t>
  </si>
  <si>
    <t>Academic Plan Title</t>
  </si>
  <si>
    <t>Plan Code</t>
  </si>
  <si>
    <t>Academic Plans with no Degrees Conferred</t>
  </si>
  <si>
    <t xml:space="preserve">  College</t>
  </si>
  <si>
    <t>Code</t>
  </si>
  <si>
    <t>Pharm D - PMD</t>
  </si>
  <si>
    <t>EL_EHTM_BS</t>
  </si>
  <si>
    <t>EL_ANSC_BS</t>
  </si>
  <si>
    <t>EL_ESMG_BS</t>
  </si>
  <si>
    <t>EL_EEMG_BS</t>
  </si>
  <si>
    <t>EL_CMPS_BA</t>
  </si>
  <si>
    <t>EL_AFTC_BS</t>
  </si>
  <si>
    <t>EL_WCB_BS</t>
  </si>
  <si>
    <t>Landscape Architecture</t>
  </si>
  <si>
    <t>EL_LDA_BLA</t>
  </si>
  <si>
    <t>AS_AAF_BA</t>
  </si>
  <si>
    <t>AS_WSTD_BA</t>
  </si>
  <si>
    <t>AS_CMST_BA</t>
  </si>
  <si>
    <t>AS_JOUR_BA</t>
  </si>
  <si>
    <t>AS_PBRL_BA</t>
  </si>
  <si>
    <t>AS_CSC_BA</t>
  </si>
  <si>
    <t>AS_CSC_BS</t>
  </si>
  <si>
    <t>HS_ELED_BA</t>
  </si>
  <si>
    <t>HS_SEDC_BA</t>
  </si>
  <si>
    <t>AS_MED_BOM</t>
  </si>
  <si>
    <t>HS_PEDC_BS</t>
  </si>
  <si>
    <t>EN_BMDE_BS</t>
  </si>
  <si>
    <t>EN_CEGR_BS</t>
  </si>
  <si>
    <t>EN_CIVL_BS</t>
  </si>
  <si>
    <t>EN_CPEG_BS</t>
  </si>
  <si>
    <t>EN_ELEG_BS</t>
  </si>
  <si>
    <t>EN_MCEG_BS</t>
  </si>
  <si>
    <t>EN_OEGR_BS</t>
  </si>
  <si>
    <t>EN_INEG_BS</t>
  </si>
  <si>
    <t>AS_GER_BA</t>
  </si>
  <si>
    <t>AS_FREN_BA</t>
  </si>
  <si>
    <t>AS_ITAL_BA</t>
  </si>
  <si>
    <t>AS_SPAN_BA</t>
  </si>
  <si>
    <t>AS_CLST_BA</t>
  </si>
  <si>
    <t>HS_HDFS_BS</t>
  </si>
  <si>
    <t>HS_TFMD_BS</t>
  </si>
  <si>
    <t>AS_ENGL_BA</t>
  </si>
  <si>
    <t>Human Studies -  BGS</t>
  </si>
  <si>
    <t>XD_HST_BGS</t>
  </si>
  <si>
    <t>EL_BIO_BA</t>
  </si>
  <si>
    <t>EL_MICR_BS</t>
  </si>
  <si>
    <t>EL_BSC_BOS</t>
  </si>
  <si>
    <t>EL_MBIO_BS</t>
  </si>
  <si>
    <t>AS_MATH_BA</t>
  </si>
  <si>
    <t>AS_MATH_BS</t>
  </si>
  <si>
    <t>AS_PHIL_BA</t>
  </si>
  <si>
    <t>AS_CHEM_BA</t>
  </si>
  <si>
    <t>AS_CHEM_BS</t>
  </si>
  <si>
    <t>EL_GOCG_BS</t>
  </si>
  <si>
    <t>AS_PSYC_BA</t>
  </si>
  <si>
    <t>EL_MAFF_BA</t>
  </si>
  <si>
    <t>AS_APG_BA</t>
  </si>
  <si>
    <t>AS_ECON_BA</t>
  </si>
  <si>
    <t>AS_ECON_BS</t>
  </si>
  <si>
    <t>AS_POSC_BA</t>
  </si>
  <si>
    <t>AS_SOCL_BA</t>
  </si>
  <si>
    <t>AS_THE_BFA</t>
  </si>
  <si>
    <t>AS_FILM_BA</t>
  </si>
  <si>
    <t>Art - BFA</t>
  </si>
  <si>
    <t>AS_ART_BFA</t>
  </si>
  <si>
    <t>AS_ASTD_BA</t>
  </si>
  <si>
    <t>AS_ARH_BA</t>
  </si>
  <si>
    <t>AS_MUSC_BA</t>
  </si>
  <si>
    <t>AS_MPR_BOM</t>
  </si>
  <si>
    <t>HS_COMD_BS</t>
  </si>
  <si>
    <t>NU_NURS_BS</t>
  </si>
  <si>
    <t>EL_DIET_BS</t>
  </si>
  <si>
    <t>Business Institutions - BGS</t>
  </si>
  <si>
    <t>XD_BIN_BGS</t>
  </si>
  <si>
    <t>BU_GBUS_BS</t>
  </si>
  <si>
    <t>BU_MGMT_BS</t>
  </si>
  <si>
    <t>BU_ACCT_BS</t>
  </si>
  <si>
    <t>BU_FINC_BS</t>
  </si>
  <si>
    <t>BU_INBU_BS</t>
  </si>
  <si>
    <t>BU_MINF_BS</t>
  </si>
  <si>
    <t>BU_MKTG_BS</t>
  </si>
  <si>
    <t>HS_TXMK_BS</t>
  </si>
  <si>
    <t>AS_HIST_BA</t>
  </si>
  <si>
    <t>FISH-MS</t>
  </si>
  <si>
    <t>Environmental Sciences - MS</t>
  </si>
  <si>
    <t>ENSCIE-MS</t>
  </si>
  <si>
    <t>ESNATRESMS</t>
  </si>
  <si>
    <t>Community Planning - Master</t>
  </si>
  <si>
    <t>COMMPLNG-M</t>
  </si>
  <si>
    <t>Communication Studies - MA</t>
  </si>
  <si>
    <t>COMM-MA</t>
  </si>
  <si>
    <t>Computer Science - MS</t>
  </si>
  <si>
    <t>COMPSCI-MS</t>
  </si>
  <si>
    <t>Education - MA</t>
  </si>
  <si>
    <t>EDUCATN-MA</t>
  </si>
  <si>
    <t>Physical Education - MS</t>
  </si>
  <si>
    <t>PHYSEDC-MS</t>
  </si>
  <si>
    <t>Chemical Engineering - MS</t>
  </si>
  <si>
    <t>CHEMEGR-MS</t>
  </si>
  <si>
    <t>CVENVEG-MS</t>
  </si>
  <si>
    <t>Electrical Engineering - MS</t>
  </si>
  <si>
    <t>ELECEGR-MS</t>
  </si>
  <si>
    <t>MECHEGR-MS</t>
  </si>
  <si>
    <t>Ocean Engineering - MS</t>
  </si>
  <si>
    <t>OCNENGR-MS</t>
  </si>
  <si>
    <t>Manufacturing Engineering - MS</t>
  </si>
  <si>
    <t>MANFEGR-MS</t>
  </si>
  <si>
    <t>Spanish - MA</t>
  </si>
  <si>
    <t>SPANISH-MA</t>
  </si>
  <si>
    <t>NTRFDSC-MS</t>
  </si>
  <si>
    <t>HUMNDEV-MS</t>
  </si>
  <si>
    <t>TXTFASH-MS</t>
  </si>
  <si>
    <t>ENGLISH-MA</t>
  </si>
  <si>
    <t>Library &amp; Info. Studies - MLIS</t>
  </si>
  <si>
    <t>LIBRY-MLIS</t>
  </si>
  <si>
    <t>Biological Sciences - MS</t>
  </si>
  <si>
    <t>BIOSCI-MS</t>
  </si>
  <si>
    <t>Mathematics - MS</t>
  </si>
  <si>
    <t>MATH-MS</t>
  </si>
  <si>
    <t>Statistics - MS</t>
  </si>
  <si>
    <t>STATIS-MS</t>
  </si>
  <si>
    <t>CHEM-MS</t>
  </si>
  <si>
    <t>Oceanography - MS</t>
  </si>
  <si>
    <t>OCNOGRP-MS</t>
  </si>
  <si>
    <t>PSYCH MA</t>
  </si>
  <si>
    <t>School Psychology</t>
  </si>
  <si>
    <t>PSYCH MS</t>
  </si>
  <si>
    <t>Public Administration - MPA</t>
  </si>
  <si>
    <t>PUBADM-MPA</t>
  </si>
  <si>
    <t>Marine Affairs MMA/JD</t>
  </si>
  <si>
    <t>MAF-MMA/JD</t>
  </si>
  <si>
    <t>MARAFF-MMA</t>
  </si>
  <si>
    <t>Marine Affairs - MA</t>
  </si>
  <si>
    <t>MARNAFF-MA</t>
  </si>
  <si>
    <t>ENRSEC-MS</t>
  </si>
  <si>
    <t>Political Science - MA</t>
  </si>
  <si>
    <t>POLISCI-MA</t>
  </si>
  <si>
    <t>Music - MM</t>
  </si>
  <si>
    <t>MUSIC-MM</t>
  </si>
  <si>
    <t>SPCLANG-MS</t>
  </si>
  <si>
    <t>CLINLAB-MS</t>
  </si>
  <si>
    <t>Nursing - MS</t>
  </si>
  <si>
    <t>NURSING-MS</t>
  </si>
  <si>
    <t>Applied Pharmaceut Sci - MS</t>
  </si>
  <si>
    <t>APPHSCI-MS</t>
  </si>
  <si>
    <t>Bus Admin Fulltime MBA</t>
  </si>
  <si>
    <t>BUSADM-FT</t>
  </si>
  <si>
    <t>Business Administration - MBA</t>
  </si>
  <si>
    <t>BUSADM-MBA</t>
  </si>
  <si>
    <t>Accounting - MS</t>
  </si>
  <si>
    <t>ACCTING-MS</t>
  </si>
  <si>
    <t>LABOREL-MS</t>
  </si>
  <si>
    <t>History - MA</t>
  </si>
  <si>
    <t>HISTORY-MA</t>
  </si>
  <si>
    <t>Chemical Engineering - PhD</t>
  </si>
  <si>
    <t>CHMEGR-PHD</t>
  </si>
  <si>
    <t>ELEEGR-PHD</t>
  </si>
  <si>
    <t>MECEGR-PHD</t>
  </si>
  <si>
    <t>IMFEGR-PHD</t>
  </si>
  <si>
    <t>NTRFDS-PHD</t>
  </si>
  <si>
    <t>English - PHD</t>
  </si>
  <si>
    <t>ENGLSH-PHD</t>
  </si>
  <si>
    <t>BIOCEL-PHD</t>
  </si>
  <si>
    <t>CHEM-PHD</t>
  </si>
  <si>
    <t>Oceanography - PHD</t>
  </si>
  <si>
    <t>OCNOGR-PHD</t>
  </si>
  <si>
    <t>PSYEXP</t>
  </si>
  <si>
    <t>ENRSEC-PHD</t>
  </si>
  <si>
    <t>Applied Pharmaceut Sci - PHD</t>
  </si>
  <si>
    <t>APPHSC-PHD</t>
  </si>
  <si>
    <t>PHMTOX-PHD</t>
  </si>
  <si>
    <t>Businees Administration - PhD</t>
  </si>
  <si>
    <t>BUSADM-PHD</t>
  </si>
  <si>
    <t>EL_MAFF_BS</t>
  </si>
  <si>
    <t>AS_APSC_BS</t>
  </si>
  <si>
    <t>Applied Sociology - BS</t>
  </si>
  <si>
    <t>XD_HSA_BGS</t>
  </si>
  <si>
    <t>Health Svcs Administration BGS</t>
  </si>
  <si>
    <t>EL_CLSC_BS</t>
  </si>
  <si>
    <t>MESMRSSA</t>
  </si>
  <si>
    <t>PHYSCS-MS</t>
  </si>
  <si>
    <t>Physics - MS</t>
  </si>
  <si>
    <t>PHRMTOX-MS</t>
  </si>
  <si>
    <t>EDUCAT-PHD</t>
  </si>
  <si>
    <t>Education - PHD</t>
  </si>
  <si>
    <t>PHYSCS-PHD</t>
  </si>
  <si>
    <t>Physics - PHD</t>
  </si>
  <si>
    <t>MARAFF-PHD</t>
  </si>
  <si>
    <t>Marine Affairs - PhD</t>
  </si>
  <si>
    <t>NURSNG-PHD</t>
  </si>
  <si>
    <t>Nursing - PHD</t>
  </si>
  <si>
    <t>NOTE: some of these programs are closed or obsolete.</t>
  </si>
  <si>
    <t>AUDIOL-AUD</t>
  </si>
  <si>
    <t>Audiology - AUD</t>
  </si>
  <si>
    <t>PHYSTH-DPT</t>
  </si>
  <si>
    <t>Physical Therapy - DPT</t>
  </si>
  <si>
    <t>010699</t>
  </si>
  <si>
    <t>030301</t>
  </si>
  <si>
    <t>030601</t>
  </si>
  <si>
    <t>030101</t>
  </si>
  <si>
    <t>010901</t>
  </si>
  <si>
    <t>030201</t>
  </si>
  <si>
    <t>040301</t>
  </si>
  <si>
    <t>090101</t>
  </si>
  <si>
    <t>030103</t>
  </si>
  <si>
    <t>030205</t>
  </si>
  <si>
    <t>040601</t>
  </si>
  <si>
    <t>050201</t>
  </si>
  <si>
    <t>050207</t>
  </si>
  <si>
    <t>090401</t>
  </si>
  <si>
    <t>090902</t>
  </si>
  <si>
    <t>English - MA</t>
  </si>
  <si>
    <t>Chemistry - MS</t>
  </si>
  <si>
    <t>Speech-Language Pathology - MS</t>
  </si>
  <si>
    <t>Pharmacology &amp; Toxicology - MS</t>
  </si>
  <si>
    <t>Chemistry - PHD</t>
  </si>
  <si>
    <t>DEGREES CONFERRED - Ranked by popularity</t>
  </si>
  <si>
    <t>Percent</t>
  </si>
  <si>
    <t>Business</t>
  </si>
  <si>
    <t>Engineering</t>
  </si>
  <si>
    <t>Psychology</t>
  </si>
  <si>
    <t>Education</t>
  </si>
  <si>
    <t>Biological Sciences</t>
  </si>
  <si>
    <t>Communications/Journalism/Public Relations</t>
  </si>
  <si>
    <t>Totals by Area</t>
  </si>
  <si>
    <t>Nursing and Health-related</t>
  </si>
  <si>
    <t>Human Development &amp; Family Studies</t>
  </si>
  <si>
    <t>All other areas</t>
  </si>
  <si>
    <t>Academic Year 2007-2008 (Aug, Dec, May)</t>
  </si>
  <si>
    <t>Envir Hort &amp; Turf Mgmt - BS</t>
  </si>
  <si>
    <t>Animal Sci &amp; Technology - BS</t>
  </si>
  <si>
    <t>Environmental Sci and Mgt - BS</t>
  </si>
  <si>
    <t>Environmental Econ &amp; Mgt - BS</t>
  </si>
  <si>
    <t>Coastal Marine Policy Std - BA</t>
  </si>
  <si>
    <t>Aquaculture&amp;Fishery Tech - BS</t>
  </si>
  <si>
    <t>Wildlife Conservation Biol- BS</t>
  </si>
  <si>
    <t>African &amp; Afric-Amer Std - BA</t>
  </si>
  <si>
    <t>Women's Studies - BA</t>
  </si>
  <si>
    <t>Communication Studies - BA</t>
  </si>
  <si>
    <t>Journalism - BA</t>
  </si>
  <si>
    <t>Public Relations - BA</t>
  </si>
  <si>
    <t>Computer Science - BA</t>
  </si>
  <si>
    <t>Computer Science - BS</t>
  </si>
  <si>
    <t>Elementary Education - BA</t>
  </si>
  <si>
    <t>Secondary Education - BA</t>
  </si>
  <si>
    <t>HS_SEDC_BS</t>
  </si>
  <si>
    <t>Secondary Education - BS</t>
  </si>
  <si>
    <t>Music Education - BOM</t>
  </si>
  <si>
    <t>Physical Education - BS</t>
  </si>
  <si>
    <t>Biomedical Engineering - BS</t>
  </si>
  <si>
    <t>Chemical Engineering - BS</t>
  </si>
  <si>
    <t>Civil Engineering - BS</t>
  </si>
  <si>
    <t>Computer Engineering - BS</t>
  </si>
  <si>
    <t>Electrical Engineering - BS</t>
  </si>
  <si>
    <t>Mechanical Engineering - BS</t>
  </si>
  <si>
    <t>Ocean Engineering - BS</t>
  </si>
  <si>
    <t>Industrial Engineering - BS</t>
  </si>
  <si>
    <t>Comparative Literature - BA</t>
  </si>
  <si>
    <t>German - BA</t>
  </si>
  <si>
    <t>French - BA</t>
  </si>
  <si>
    <t>Italian - BA</t>
  </si>
  <si>
    <t>Spanish - BA</t>
  </si>
  <si>
    <t>Classical Studies BA</t>
  </si>
  <si>
    <t>Human Dev &amp; Family Studies - BS</t>
  </si>
  <si>
    <t>Textile,Fash Merch&amp;Design - BS</t>
  </si>
  <si>
    <t>English - BA</t>
  </si>
  <si>
    <t>AS_WRTR_BA</t>
  </si>
  <si>
    <t>Writing &amp; Rhetoric - BA</t>
  </si>
  <si>
    <t>Biology - BA</t>
  </si>
  <si>
    <t>Biological Sciences - BS</t>
  </si>
  <si>
    <t>Marine Biology - BS</t>
  </si>
  <si>
    <t>Mathematics - BA</t>
  </si>
  <si>
    <t>Mathematics - BS</t>
  </si>
  <si>
    <t>Philosophy - BA</t>
  </si>
  <si>
    <t>Chemistry - BA</t>
  </si>
  <si>
    <t>Chemistry - BS</t>
  </si>
  <si>
    <t>Chemistry/Chem Oceanogr - BS</t>
  </si>
  <si>
    <t>Geosciences - BS</t>
  </si>
  <si>
    <t>Geology and Geolog Ocg - BS</t>
  </si>
  <si>
    <t>Physics - BS</t>
  </si>
  <si>
    <t>Physics &amp; Physical Oceanog - BS</t>
  </si>
  <si>
    <t>Psychology - BA</t>
  </si>
  <si>
    <t>Marine Affairs - BA</t>
  </si>
  <si>
    <t>Anthropology - BA</t>
  </si>
  <si>
    <t>Economics - BA</t>
  </si>
  <si>
    <t>Economics - BS</t>
  </si>
  <si>
    <t>Political Science - BA</t>
  </si>
  <si>
    <t>Sociology - BA</t>
  </si>
  <si>
    <t>Theatre - BFA</t>
  </si>
  <si>
    <t>Film Media - BA</t>
  </si>
  <si>
    <t>Art Studio - BA</t>
  </si>
  <si>
    <t>Art History - BA</t>
  </si>
  <si>
    <t>Music - BA</t>
  </si>
  <si>
    <t>Music Performance - BOM</t>
  </si>
  <si>
    <t>Communicative Disorders - BS</t>
  </si>
  <si>
    <t>Nursing - BS</t>
  </si>
  <si>
    <t>Dietetics - BS</t>
  </si>
  <si>
    <t>General Business Admin - BS</t>
  </si>
  <si>
    <t>Management - BS</t>
  </si>
  <si>
    <t>Accounting - BS</t>
  </si>
  <si>
    <t>Finance - BS</t>
  </si>
  <si>
    <t>International Business - BS</t>
  </si>
  <si>
    <t>Mgt Sci &amp; Info Systems - BS</t>
  </si>
  <si>
    <t>Marketing - BS</t>
  </si>
  <si>
    <t>Textile Marketing - BS</t>
  </si>
  <si>
    <t>History - BA</t>
  </si>
  <si>
    <t>Fish, Animal &amp; Vet Science - MS</t>
  </si>
  <si>
    <t>Environ Sci Nat Resources - MS</t>
  </si>
  <si>
    <t>Environ Sci Plant Science - MS</t>
  </si>
  <si>
    <t>Remote Sensing and Spacial - MS</t>
  </si>
  <si>
    <t>Civil &amp; Environmental Egr - MS</t>
  </si>
  <si>
    <t>Mechanical Egr&amp;Appl Mech - MS</t>
  </si>
  <si>
    <t>Nutrition &amp; Food Science - MS</t>
  </si>
  <si>
    <t>Human Devel &amp; Fam Std - MS</t>
  </si>
  <si>
    <t>Human Devel &amp; Fam Std CSP - MS</t>
  </si>
  <si>
    <t>Human Devel &amp; Fam Std M&amp;FT - MS</t>
  </si>
  <si>
    <t>Textile, Fash Merch &amp; Dsgn - MS</t>
  </si>
  <si>
    <t>Clinical Psychology -MA</t>
  </si>
  <si>
    <t>Master of Marine Affairs - MMA</t>
  </si>
  <si>
    <t>Environ &amp; Natl Res Econ - MS</t>
  </si>
  <si>
    <t>Clinical Lab Science - MS</t>
  </si>
  <si>
    <t>Labor &amp; Industrial Rel - MS</t>
  </si>
  <si>
    <t>Labor Rel &amp; Human Res - MS</t>
  </si>
  <si>
    <t>COMSCI-PHD</t>
  </si>
  <si>
    <t>Computer Science - PhD</t>
  </si>
  <si>
    <t>Electrical Engineering - PhD</t>
  </si>
  <si>
    <t>Mechanical Egr&amp;Appl Mech - PHD</t>
  </si>
  <si>
    <t>Industr &amp; Manufact Egr - PHD</t>
  </si>
  <si>
    <t>Nutrition &amp; Food Science - PHD</t>
  </si>
  <si>
    <t>Biochemistry &amp; Biophysics - PhD</t>
  </si>
  <si>
    <t>Psychology (Gen-Exp) - PHD</t>
  </si>
  <si>
    <t>Environ &amp; Natl Res Econ - PHD</t>
  </si>
  <si>
    <t>Pharmacology &amp; Toxicol - PHD</t>
  </si>
  <si>
    <t>5</t>
  </si>
  <si>
    <t>EL_UHTM_BS</t>
  </si>
  <si>
    <t>Urban Hort &amp; Turf Mgmt - BS</t>
  </si>
  <si>
    <t>EL_WSCI_BS</t>
  </si>
  <si>
    <t>Water and Soil Science - BS</t>
  </si>
  <si>
    <t>EL_CMPM_BS</t>
  </si>
  <si>
    <t>Coastal Marine Policy Mgmt - BS</t>
  </si>
  <si>
    <t>EL_MRDV_BS</t>
  </si>
  <si>
    <t>Marine Resource Devel - BS</t>
  </si>
  <si>
    <t>EL_WBMG_BS</t>
  </si>
  <si>
    <t>Wildlife Biology &amp; Mgmt - BS</t>
  </si>
  <si>
    <t>AS_LSTD_BA</t>
  </si>
  <si>
    <t>Latin American Studies - BA</t>
  </si>
  <si>
    <t>XD_ACM_BGS</t>
  </si>
  <si>
    <t>Applied Communications BGS</t>
  </si>
  <si>
    <t>EN_COEG_BS</t>
  </si>
  <si>
    <t>Chemical &amp; Ocean Engineer - BS</t>
  </si>
  <si>
    <t>EL_FSNT_BS</t>
  </si>
  <si>
    <t>Food Science &amp; Nutrition - BS</t>
  </si>
  <si>
    <t>AS_EBIO_BS</t>
  </si>
  <si>
    <t>Envir Plant Biology - BS</t>
  </si>
  <si>
    <t>EL_EBIO_BS</t>
  </si>
  <si>
    <t>Env Plant Biology - BS</t>
  </si>
  <si>
    <t>AS_MICR_BS</t>
  </si>
  <si>
    <t>AS_ZOOL_BS</t>
  </si>
  <si>
    <t>AS_MBIO_BS</t>
  </si>
  <si>
    <t>HS_HSSR_BS</t>
  </si>
  <si>
    <t>Human Science and Servc - BS</t>
  </si>
  <si>
    <t>EL_GEOL_BS</t>
  </si>
  <si>
    <t>Geology - BS</t>
  </si>
  <si>
    <t>AS_PHYS_BA</t>
  </si>
  <si>
    <t>Physics - BA</t>
  </si>
  <si>
    <t>AS_MAFF_BA</t>
  </si>
  <si>
    <t>AS_MAFF_BS</t>
  </si>
  <si>
    <t>AS_THEA_BA</t>
  </si>
  <si>
    <t>Theatre - BA</t>
  </si>
  <si>
    <t>AS_ART_BA</t>
  </si>
  <si>
    <t>Art - BA</t>
  </si>
  <si>
    <t>AS_MCM_BOM</t>
  </si>
  <si>
    <t>Music Composition - BOM</t>
  </si>
  <si>
    <t>HS_DHYG_BS</t>
  </si>
  <si>
    <t>Dental Hygiene - 4yr BS</t>
  </si>
  <si>
    <t>HS_JDHY_BS</t>
  </si>
  <si>
    <t>Joint Dental Hygiene - BS</t>
  </si>
  <si>
    <t>AS_CLSC_BS</t>
  </si>
  <si>
    <t>BU_FNSR_BS</t>
  </si>
  <si>
    <t>Financial Services - BS</t>
  </si>
  <si>
    <t>6</t>
  </si>
  <si>
    <t>DIGT_FOREN</t>
  </si>
  <si>
    <t>Digital Forensics Certificate</t>
  </si>
  <si>
    <t>MUSIC_TCP</t>
  </si>
  <si>
    <t>Music - TCP</t>
  </si>
  <si>
    <t>LIBRY-TCP</t>
  </si>
  <si>
    <t>Library &amp; Info. Studies - TCP</t>
  </si>
  <si>
    <t>DIETETIC</t>
  </si>
  <si>
    <t>Dietetic Experience</t>
  </si>
  <si>
    <t>DIETEX_GCP</t>
  </si>
  <si>
    <t>HUMDEV-TCP</t>
  </si>
  <si>
    <t>Human Development &amp; Family Std</t>
  </si>
  <si>
    <t>TEXTCERT</t>
  </si>
  <si>
    <t>Textile, Fash Merch &amp; Dsgn Cert</t>
  </si>
  <si>
    <t>INFLITCERT</t>
  </si>
  <si>
    <t>Infor Lit Instruction Cert</t>
  </si>
  <si>
    <t>ADV LIBRAR</t>
  </si>
  <si>
    <t>Advanced Librarianship</t>
  </si>
  <si>
    <t>NURSNG_GCP</t>
  </si>
  <si>
    <t>Nursing</t>
  </si>
  <si>
    <t>LABCERT1</t>
  </si>
  <si>
    <t>Human Resources Certification</t>
  </si>
  <si>
    <t>LABCERT2</t>
  </si>
  <si>
    <t>LABREL-GCP</t>
  </si>
  <si>
    <t>International Develop Studies</t>
  </si>
  <si>
    <t>PHYEDC_TCP</t>
  </si>
  <si>
    <t>Phys Educ and Exercise Science</t>
  </si>
  <si>
    <t>NOCRD</t>
  </si>
  <si>
    <t>FODSVCCERT</t>
  </si>
  <si>
    <t>Cert Crs Mgrs Food Safety</t>
  </si>
  <si>
    <t>7</t>
  </si>
  <si>
    <t>ESGEOMS</t>
  </si>
  <si>
    <t>Environ Sci Geosciences - MS</t>
  </si>
  <si>
    <t>NATLRES-MS</t>
  </si>
  <si>
    <t>Natural Resources - MS</t>
  </si>
  <si>
    <t>MESMESM</t>
  </si>
  <si>
    <t>Environ Science &amp; Managemt - MS</t>
  </si>
  <si>
    <t>MESMSS</t>
  </si>
  <si>
    <t>MESM Sustainable Systems - MS</t>
  </si>
  <si>
    <t>FAQPATH-MS</t>
  </si>
  <si>
    <t>Fisheries, Aquacult&amp;Path - MS</t>
  </si>
  <si>
    <t>FDSNUTR-MS</t>
  </si>
  <si>
    <t>Food Science &amp; Nutrition - MS</t>
  </si>
  <si>
    <t>BIOCMPH-MS</t>
  </si>
  <si>
    <t>Biochemistry &amp; Biophysics - MS</t>
  </si>
  <si>
    <t>CELLBIO-MS</t>
  </si>
  <si>
    <t>Cell &amp; Molecular Biology - MS</t>
  </si>
  <si>
    <t>MICROBI-MS</t>
  </si>
  <si>
    <t>Microbiology - MS</t>
  </si>
  <si>
    <t>MESMWWES</t>
  </si>
  <si>
    <t>Wetland Ecological Science - MS</t>
  </si>
  <si>
    <t>MESMCB</t>
  </si>
  <si>
    <t>Conservation Biology - MS</t>
  </si>
  <si>
    <t>ENRESEC-MS</t>
  </si>
  <si>
    <t>AUDIOL-MS</t>
  </si>
  <si>
    <t>Audiology - MS</t>
  </si>
  <si>
    <t>PHRMADM-MS</t>
  </si>
  <si>
    <t>Pharmacy Administration - MS</t>
  </si>
  <si>
    <t>PHRMCOG-MS</t>
  </si>
  <si>
    <t>Pharmacognosy - MS</t>
  </si>
  <si>
    <t>PHRMSCI-MS</t>
  </si>
  <si>
    <t>MEDCHEM-MS</t>
  </si>
  <si>
    <t>Medicinal Chemistry - MS</t>
  </si>
  <si>
    <t>PHYSTHR-MS</t>
  </si>
  <si>
    <t>Physical Therapy - MS</t>
  </si>
  <si>
    <t>9</t>
  </si>
  <si>
    <t>ENSCIE-PHD</t>
  </si>
  <si>
    <t>Environmental Sciences - PHD</t>
  </si>
  <si>
    <t>ENSFISH</t>
  </si>
  <si>
    <t>Envir Sci Fish,Animal&amp;Vet - PHD</t>
  </si>
  <si>
    <t>ESGEO</t>
  </si>
  <si>
    <t>Environ Sci Geosciences - PHD</t>
  </si>
  <si>
    <t>ESNATRES</t>
  </si>
  <si>
    <t>Environ Sci Nat Resources - PHD</t>
  </si>
  <si>
    <t>ESPLANT</t>
  </si>
  <si>
    <t>Environ Sci Plant Science - PHD</t>
  </si>
  <si>
    <t>NATLRS-PHD</t>
  </si>
  <si>
    <t>Natural Resources - PHD</t>
  </si>
  <si>
    <t>CVEVEG-PHD</t>
  </si>
  <si>
    <t>Civil &amp; Environmental Egr - PhD</t>
  </si>
  <si>
    <t>MECH-PHD</t>
  </si>
  <si>
    <t>OCNEGR-PHD</t>
  </si>
  <si>
    <t>Ocean Engineering - PHD</t>
  </si>
  <si>
    <t>FDNUTR-PHD</t>
  </si>
  <si>
    <t>Food Science &amp; Nutrition - PhD</t>
  </si>
  <si>
    <t>CELBIO-PH</t>
  </si>
  <si>
    <t>Cell &amp; Molecular Biology - PHD</t>
  </si>
  <si>
    <t>MICROB-PHD</t>
  </si>
  <si>
    <t>Microbiology - PhD</t>
  </si>
  <si>
    <t>BIOSCI-PHD</t>
  </si>
  <si>
    <t>Biological Sciences - PHD</t>
  </si>
  <si>
    <t>MATH-PHD</t>
  </si>
  <si>
    <t>Mathematics - PHD</t>
  </si>
  <si>
    <t>APMATH-PHD</t>
  </si>
  <si>
    <t>Applied Math Sciences - PHD</t>
  </si>
  <si>
    <t>PSYCH PHD</t>
  </si>
  <si>
    <t>Clinical Psychology - PHD</t>
  </si>
  <si>
    <t>PSYSCHOOL</t>
  </si>
  <si>
    <t>School Psychology - PHD</t>
  </si>
  <si>
    <t>RESECN-PHD</t>
  </si>
  <si>
    <t>Resource Economics - PHD</t>
  </si>
  <si>
    <t>PHARMC-PHD</t>
  </si>
  <si>
    <t>Pharmaceut &amp; Drug Design - PHD</t>
  </si>
  <si>
    <t>PHRMCG-PHD</t>
  </si>
  <si>
    <t>Pharmacognosy - PHD</t>
  </si>
  <si>
    <t>MEDCHM-PHD</t>
  </si>
  <si>
    <t>Medicinal Chemistry - PHD</t>
  </si>
  <si>
    <t>Zoology - BS</t>
  </si>
  <si>
    <t>011201</t>
  </si>
  <si>
    <t>050107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</si>
</sst>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horizontal="right"/>
    </xf>
    <xf numFmtId="0" fontId="0" fillId="0" borderId="12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11" xfId="0" applyBorder="1" applyAlignment="1" quotePrefix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3" xfId="0" applyFill="1" applyBorder="1" applyAlignment="1">
      <alignment horizontal="left"/>
    </xf>
    <xf numFmtId="49" fontId="0" fillId="2" borderId="3" xfId="0" applyNumberForma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0" fillId="0" borderId="2" xfId="0" applyFill="1" applyBorder="1" applyAlignment="1">
      <alignment/>
    </xf>
    <xf numFmtId="0" fontId="0" fillId="2" borderId="20" xfId="0" applyFill="1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11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4" fillId="0" borderId="0" xfId="0" applyFont="1" applyAlignment="1">
      <alignment/>
    </xf>
    <xf numFmtId="0" fontId="2" fillId="0" borderId="14" xfId="0" applyFont="1" applyFill="1" applyBorder="1" applyAlignment="1">
      <alignment horizontal="right"/>
    </xf>
    <xf numFmtId="164" fontId="0" fillId="0" borderId="0" xfId="19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left"/>
    </xf>
    <xf numFmtId="49" fontId="0" fillId="2" borderId="3" xfId="0" applyNumberForma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49" fontId="0" fillId="0" borderId="19" xfId="0" applyNumberForma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 quotePrefix="1">
      <alignment horizontal="center"/>
    </xf>
    <xf numFmtId="49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48" customWidth="1"/>
    <col min="2" max="2" width="30.7109375" style="0" customWidth="1"/>
    <col min="3" max="3" width="7.7109375" style="0" customWidth="1"/>
    <col min="4" max="4" width="14.7109375" style="0" customWidth="1"/>
    <col min="5" max="5" width="6.7109375" style="0" customWidth="1"/>
    <col min="6" max="6" width="5.7109375" style="0" customWidth="1"/>
    <col min="7" max="7" width="5.7109375" style="0" hidden="1" customWidth="1"/>
    <col min="8" max="8" width="7.7109375" style="0" hidden="1" customWidth="1"/>
    <col min="9" max="9" width="5.7109375" style="0" hidden="1" customWidth="1"/>
    <col min="10" max="10" width="7.7109375" style="0" hidden="1" customWidth="1"/>
    <col min="11" max="11" width="5.7109375" style="0" hidden="1" customWidth="1"/>
    <col min="12" max="12" width="7.7109375" style="0" hidden="1" customWidth="1"/>
    <col min="13" max="13" width="5.7109375" style="0" hidden="1" customWidth="1"/>
    <col min="14" max="14" width="7.7109375" style="0" hidden="1" customWidth="1"/>
    <col min="15" max="15" width="5.7109375" style="0" hidden="1" customWidth="1"/>
    <col min="16" max="16" width="7.7109375" style="0" hidden="1" customWidth="1"/>
    <col min="17" max="17" width="5.7109375" style="0" hidden="1" customWidth="1"/>
    <col min="18" max="18" width="7.7109375" style="0" hidden="1" customWidth="1"/>
    <col min="19" max="19" width="5.7109375" style="0" hidden="1" customWidth="1"/>
    <col min="20" max="20" width="7.7109375" style="0" hidden="1" customWidth="1"/>
    <col min="21" max="21" width="5.7109375" style="0" hidden="1" customWidth="1"/>
    <col min="22" max="22" width="7.7109375" style="0" hidden="1" customWidth="1"/>
    <col min="23" max="24" width="8.7109375" style="0" customWidth="1"/>
  </cols>
  <sheetData>
    <row r="1" ht="12.75">
      <c r="A1" s="3" t="s">
        <v>9</v>
      </c>
    </row>
    <row r="2" ht="12.75">
      <c r="A2" s="3" t="s">
        <v>301</v>
      </c>
    </row>
    <row r="3" ht="12.75">
      <c r="A3" s="3" t="s">
        <v>313</v>
      </c>
    </row>
    <row r="5" spans="1:6" ht="12.75">
      <c r="A5" s="3"/>
      <c r="C5" s="3" t="s">
        <v>15</v>
      </c>
      <c r="D5" s="48"/>
      <c r="E5" s="1"/>
      <c r="F5" s="1"/>
    </row>
    <row r="6" spans="3:22" ht="12.75">
      <c r="C6" s="1"/>
      <c r="D6" s="48"/>
      <c r="E6" s="1"/>
      <c r="F6" s="1"/>
      <c r="G6" s="91" t="s">
        <v>10</v>
      </c>
      <c r="H6" s="91"/>
      <c r="I6" s="91" t="s">
        <v>12</v>
      </c>
      <c r="J6" s="91"/>
      <c r="K6" s="91" t="s">
        <v>11</v>
      </c>
      <c r="L6" s="91"/>
      <c r="M6" s="91" t="s">
        <v>13</v>
      </c>
      <c r="N6" s="91"/>
      <c r="O6" s="91" t="s">
        <v>4</v>
      </c>
      <c r="P6" s="91"/>
      <c r="Q6" s="91" t="s">
        <v>5</v>
      </c>
      <c r="R6" s="91"/>
      <c r="S6" s="91" t="s">
        <v>6</v>
      </c>
      <c r="T6" s="91"/>
      <c r="U6" s="91" t="s">
        <v>14</v>
      </c>
      <c r="V6" s="91"/>
    </row>
    <row r="7" spans="1:24" ht="12.75">
      <c r="A7" s="90" t="s">
        <v>51</v>
      </c>
      <c r="B7" s="5" t="s">
        <v>85</v>
      </c>
      <c r="C7" s="6" t="s">
        <v>3</v>
      </c>
      <c r="D7" s="49" t="s">
        <v>86</v>
      </c>
      <c r="E7" s="6" t="s">
        <v>44</v>
      </c>
      <c r="F7" s="6" t="s">
        <v>45</v>
      </c>
      <c r="G7" s="34" t="s">
        <v>0</v>
      </c>
      <c r="H7" s="34" t="s">
        <v>7</v>
      </c>
      <c r="I7" s="34" t="s">
        <v>0</v>
      </c>
      <c r="J7" s="34" t="s">
        <v>7</v>
      </c>
      <c r="K7" s="34" t="s">
        <v>0</v>
      </c>
      <c r="L7" s="34" t="s">
        <v>7</v>
      </c>
      <c r="M7" s="34" t="s">
        <v>0</v>
      </c>
      <c r="N7" s="34" t="s">
        <v>7</v>
      </c>
      <c r="O7" s="34" t="s">
        <v>0</v>
      </c>
      <c r="P7" s="34" t="s">
        <v>7</v>
      </c>
      <c r="Q7" s="34" t="s">
        <v>0</v>
      </c>
      <c r="R7" s="34" t="s">
        <v>7</v>
      </c>
      <c r="S7" s="34" t="s">
        <v>0</v>
      </c>
      <c r="T7" s="34" t="s">
        <v>7</v>
      </c>
      <c r="U7" s="34" t="s">
        <v>0</v>
      </c>
      <c r="V7" s="34" t="s">
        <v>7</v>
      </c>
      <c r="W7" s="33" t="s">
        <v>2</v>
      </c>
      <c r="X7" s="69" t="s">
        <v>302</v>
      </c>
    </row>
    <row r="8" spans="1:24" ht="12.75">
      <c r="A8" s="46" t="s">
        <v>288</v>
      </c>
      <c r="B8" s="12" t="s">
        <v>323</v>
      </c>
      <c r="C8" s="13">
        <v>5</v>
      </c>
      <c r="D8" s="12" t="s">
        <v>102</v>
      </c>
      <c r="E8" s="12" t="s">
        <v>20</v>
      </c>
      <c r="F8" s="14" t="s">
        <v>34</v>
      </c>
      <c r="G8" s="57"/>
      <c r="H8" s="12"/>
      <c r="I8" s="12">
        <v>9</v>
      </c>
      <c r="J8" s="12">
        <v>2</v>
      </c>
      <c r="K8" s="12"/>
      <c r="L8" s="12"/>
      <c r="M8" s="12"/>
      <c r="N8" s="12">
        <v>1</v>
      </c>
      <c r="O8" s="12">
        <v>3</v>
      </c>
      <c r="P8" s="12">
        <v>3</v>
      </c>
      <c r="Q8" s="12">
        <v>63</v>
      </c>
      <c r="R8" s="12">
        <v>71</v>
      </c>
      <c r="S8" s="12">
        <v>12</v>
      </c>
      <c r="T8" s="14">
        <v>10</v>
      </c>
      <c r="U8" s="26">
        <v>87</v>
      </c>
      <c r="V8" s="14">
        <v>87</v>
      </c>
      <c r="W8" s="20">
        <v>174</v>
      </c>
      <c r="X8" s="70">
        <f>W8/2201</f>
        <v>0.07905497501135847</v>
      </c>
    </row>
    <row r="9" spans="1:24" ht="12.75">
      <c r="A9" s="36">
        <v>420101</v>
      </c>
      <c r="B9" s="7" t="s">
        <v>366</v>
      </c>
      <c r="C9" s="8">
        <v>5</v>
      </c>
      <c r="D9" s="7" t="s">
        <v>139</v>
      </c>
      <c r="E9" s="7" t="s">
        <v>20</v>
      </c>
      <c r="F9" s="15" t="s">
        <v>31</v>
      </c>
      <c r="G9" s="55"/>
      <c r="H9" s="7">
        <v>1</v>
      </c>
      <c r="I9" s="7">
        <v>3</v>
      </c>
      <c r="J9" s="7">
        <v>5</v>
      </c>
      <c r="K9" s="7"/>
      <c r="L9" s="7"/>
      <c r="M9" s="7"/>
      <c r="N9" s="7">
        <v>1</v>
      </c>
      <c r="O9" s="7">
        <v>1</v>
      </c>
      <c r="P9" s="7">
        <v>2</v>
      </c>
      <c r="Q9" s="7">
        <v>20</v>
      </c>
      <c r="R9" s="7">
        <v>73</v>
      </c>
      <c r="S9" s="7">
        <v>6</v>
      </c>
      <c r="T9" s="15">
        <v>13</v>
      </c>
      <c r="U9" s="27">
        <v>30</v>
      </c>
      <c r="V9" s="15">
        <v>95</v>
      </c>
      <c r="W9" s="20">
        <v>125</v>
      </c>
      <c r="X9" s="70">
        <f aca="true" t="shared" si="0" ref="X9:X72">W9/2201</f>
        <v>0.05679236710586097</v>
      </c>
    </row>
    <row r="10" spans="1:24" ht="12.75">
      <c r="A10" s="36">
        <v>511601</v>
      </c>
      <c r="B10" s="7" t="s">
        <v>380</v>
      </c>
      <c r="C10" s="8">
        <v>5</v>
      </c>
      <c r="D10" s="7" t="s">
        <v>155</v>
      </c>
      <c r="E10" s="7" t="s">
        <v>61</v>
      </c>
      <c r="F10" s="15" t="s">
        <v>39</v>
      </c>
      <c r="G10" s="55"/>
      <c r="H10" s="7">
        <v>1</v>
      </c>
      <c r="I10" s="7">
        <v>1</v>
      </c>
      <c r="J10" s="7">
        <v>6</v>
      </c>
      <c r="K10" s="7"/>
      <c r="L10" s="7">
        <v>1</v>
      </c>
      <c r="M10" s="7"/>
      <c r="N10" s="7">
        <v>2</v>
      </c>
      <c r="O10" s="7"/>
      <c r="P10" s="7">
        <v>6</v>
      </c>
      <c r="Q10" s="7">
        <v>5</v>
      </c>
      <c r="R10" s="7">
        <v>79</v>
      </c>
      <c r="S10" s="7">
        <v>1</v>
      </c>
      <c r="T10" s="15">
        <v>12</v>
      </c>
      <c r="U10" s="27">
        <v>7</v>
      </c>
      <c r="V10" s="15">
        <v>107</v>
      </c>
      <c r="W10" s="20">
        <v>114</v>
      </c>
      <c r="X10" s="70">
        <f t="shared" si="0"/>
        <v>0.051794638800545204</v>
      </c>
    </row>
    <row r="11" spans="1:24" ht="12.75">
      <c r="A11" s="36">
        <v>190701</v>
      </c>
      <c r="B11" s="7" t="s">
        <v>348</v>
      </c>
      <c r="C11" s="8">
        <v>5</v>
      </c>
      <c r="D11" s="7" t="s">
        <v>124</v>
      </c>
      <c r="E11" s="7" t="s">
        <v>32</v>
      </c>
      <c r="F11" s="15" t="s">
        <v>32</v>
      </c>
      <c r="G11" s="55"/>
      <c r="H11" s="7"/>
      <c r="I11" s="7">
        <v>1</v>
      </c>
      <c r="J11" s="7">
        <v>8</v>
      </c>
      <c r="K11" s="7"/>
      <c r="L11" s="7"/>
      <c r="M11" s="7"/>
      <c r="N11" s="7"/>
      <c r="O11" s="7">
        <v>2</v>
      </c>
      <c r="P11" s="7">
        <v>11</v>
      </c>
      <c r="Q11" s="7">
        <v>2</v>
      </c>
      <c r="R11" s="7">
        <v>52</v>
      </c>
      <c r="S11" s="7">
        <v>1</v>
      </c>
      <c r="T11" s="15">
        <v>14</v>
      </c>
      <c r="U11" s="27">
        <v>6</v>
      </c>
      <c r="V11" s="15">
        <v>85</v>
      </c>
      <c r="W11" s="20">
        <v>91</v>
      </c>
      <c r="X11" s="70">
        <f t="shared" si="0"/>
        <v>0.04134484325306679</v>
      </c>
    </row>
    <row r="12" spans="1:24" ht="12.75">
      <c r="A12" s="36">
        <v>520301</v>
      </c>
      <c r="B12" s="7" t="s">
        <v>384</v>
      </c>
      <c r="C12" s="8">
        <v>5</v>
      </c>
      <c r="D12" s="7" t="s">
        <v>161</v>
      </c>
      <c r="E12" s="7" t="s">
        <v>41</v>
      </c>
      <c r="F12" s="15" t="s">
        <v>41</v>
      </c>
      <c r="G12" s="55"/>
      <c r="H12" s="7"/>
      <c r="I12" s="7">
        <v>1</v>
      </c>
      <c r="J12" s="7">
        <v>1</v>
      </c>
      <c r="K12" s="7"/>
      <c r="L12" s="7"/>
      <c r="M12" s="7">
        <v>1</v>
      </c>
      <c r="N12" s="7">
        <v>3</v>
      </c>
      <c r="O12" s="7"/>
      <c r="P12" s="7">
        <v>1</v>
      </c>
      <c r="Q12" s="7">
        <v>46</v>
      </c>
      <c r="R12" s="7">
        <v>26</v>
      </c>
      <c r="S12" s="7">
        <v>3</v>
      </c>
      <c r="T12" s="15">
        <v>6</v>
      </c>
      <c r="U12" s="27">
        <v>51</v>
      </c>
      <c r="V12" s="15">
        <v>37</v>
      </c>
      <c r="W12" s="20">
        <v>88</v>
      </c>
      <c r="X12" s="70">
        <f t="shared" si="0"/>
        <v>0.039981826442526125</v>
      </c>
    </row>
    <row r="13" spans="1:24" ht="12.75">
      <c r="A13" s="36">
        <v>230101</v>
      </c>
      <c r="B13" s="7" t="s">
        <v>350</v>
      </c>
      <c r="C13" s="8">
        <v>5</v>
      </c>
      <c r="D13" s="7" t="s">
        <v>126</v>
      </c>
      <c r="E13" s="7" t="s">
        <v>20</v>
      </c>
      <c r="F13" s="15" t="s">
        <v>34</v>
      </c>
      <c r="G13" s="55"/>
      <c r="H13" s="7"/>
      <c r="I13" s="7">
        <v>1</v>
      </c>
      <c r="J13" s="7">
        <v>2</v>
      </c>
      <c r="K13" s="7"/>
      <c r="L13" s="7"/>
      <c r="M13" s="7"/>
      <c r="N13" s="7"/>
      <c r="O13" s="7"/>
      <c r="P13" s="7">
        <v>1</v>
      </c>
      <c r="Q13" s="7">
        <v>20</v>
      </c>
      <c r="R13" s="7">
        <v>42</v>
      </c>
      <c r="S13" s="7">
        <v>7</v>
      </c>
      <c r="T13" s="15">
        <v>8</v>
      </c>
      <c r="U13" s="27">
        <v>28</v>
      </c>
      <c r="V13" s="15">
        <v>53</v>
      </c>
      <c r="W13" s="20">
        <v>81</v>
      </c>
      <c r="X13" s="70">
        <f t="shared" si="0"/>
        <v>0.03680145388459791</v>
      </c>
    </row>
    <row r="14" spans="1:24" ht="12.75">
      <c r="A14" s="36">
        <v>131314</v>
      </c>
      <c r="B14" s="7" t="s">
        <v>333</v>
      </c>
      <c r="C14" s="8">
        <v>5</v>
      </c>
      <c r="D14" s="7" t="s">
        <v>110</v>
      </c>
      <c r="E14" s="7" t="s">
        <v>32</v>
      </c>
      <c r="F14" s="15" t="s">
        <v>32</v>
      </c>
      <c r="G14" s="55">
        <v>2</v>
      </c>
      <c r="H14" s="7"/>
      <c r="I14" s="7">
        <v>2</v>
      </c>
      <c r="J14" s="7"/>
      <c r="K14" s="7"/>
      <c r="L14" s="7"/>
      <c r="M14" s="7"/>
      <c r="N14" s="7"/>
      <c r="O14" s="7">
        <v>1</v>
      </c>
      <c r="P14" s="7">
        <v>1</v>
      </c>
      <c r="Q14" s="7">
        <v>26</v>
      </c>
      <c r="R14" s="7">
        <v>34</v>
      </c>
      <c r="S14" s="7">
        <v>6</v>
      </c>
      <c r="T14" s="15">
        <v>4</v>
      </c>
      <c r="U14" s="27">
        <v>37</v>
      </c>
      <c r="V14" s="15">
        <v>39</v>
      </c>
      <c r="W14" s="20">
        <v>76</v>
      </c>
      <c r="X14" s="70">
        <f t="shared" si="0"/>
        <v>0.03452975920036347</v>
      </c>
    </row>
    <row r="15" spans="1:24" ht="12.75">
      <c r="A15" s="36">
        <v>141901</v>
      </c>
      <c r="B15" s="7" t="s">
        <v>339</v>
      </c>
      <c r="C15" s="8">
        <v>5</v>
      </c>
      <c r="D15" s="7" t="s">
        <v>116</v>
      </c>
      <c r="E15" s="7" t="s">
        <v>54</v>
      </c>
      <c r="F15" s="15" t="s">
        <v>36</v>
      </c>
      <c r="G15" s="55"/>
      <c r="H15" s="7"/>
      <c r="I15" s="7">
        <v>2</v>
      </c>
      <c r="J15" s="7"/>
      <c r="K15" s="7"/>
      <c r="L15" s="7"/>
      <c r="M15" s="7">
        <v>1</v>
      </c>
      <c r="N15" s="7"/>
      <c r="O15" s="7">
        <v>1</v>
      </c>
      <c r="P15" s="7"/>
      <c r="Q15" s="7">
        <v>60</v>
      </c>
      <c r="R15" s="7">
        <v>2</v>
      </c>
      <c r="S15" s="7">
        <v>7</v>
      </c>
      <c r="T15" s="15"/>
      <c r="U15" s="27">
        <v>71</v>
      </c>
      <c r="V15" s="15">
        <v>2</v>
      </c>
      <c r="W15" s="20">
        <v>73</v>
      </c>
      <c r="X15" s="70">
        <f t="shared" si="0"/>
        <v>0.033166742389822805</v>
      </c>
    </row>
    <row r="16" spans="1:24" ht="12.75">
      <c r="A16" s="36">
        <v>190901</v>
      </c>
      <c r="B16" s="7" t="s">
        <v>349</v>
      </c>
      <c r="C16" s="8">
        <v>5</v>
      </c>
      <c r="D16" s="7" t="s">
        <v>125</v>
      </c>
      <c r="E16" s="7" t="s">
        <v>32</v>
      </c>
      <c r="F16" s="15" t="s">
        <v>32</v>
      </c>
      <c r="G16" s="55"/>
      <c r="H16" s="7"/>
      <c r="I16" s="7"/>
      <c r="J16" s="7"/>
      <c r="K16" s="7"/>
      <c r="L16" s="7"/>
      <c r="M16" s="7"/>
      <c r="N16" s="7"/>
      <c r="O16" s="7">
        <v>1</v>
      </c>
      <c r="P16" s="7">
        <v>2</v>
      </c>
      <c r="Q16" s="7"/>
      <c r="R16" s="7">
        <v>59</v>
      </c>
      <c r="S16" s="7"/>
      <c r="T16" s="15">
        <v>11</v>
      </c>
      <c r="U16" s="27">
        <v>1</v>
      </c>
      <c r="V16" s="15">
        <v>72</v>
      </c>
      <c r="W16" s="20">
        <v>73</v>
      </c>
      <c r="X16" s="70">
        <f t="shared" si="0"/>
        <v>0.033166742389822805</v>
      </c>
    </row>
    <row r="17" spans="1:24" ht="12.75">
      <c r="A17" s="36">
        <v>521401</v>
      </c>
      <c r="B17" s="7" t="s">
        <v>388</v>
      </c>
      <c r="C17" s="8">
        <v>5</v>
      </c>
      <c r="D17" s="7" t="s">
        <v>165</v>
      </c>
      <c r="E17" s="7" t="s">
        <v>41</v>
      </c>
      <c r="F17" s="15" t="s">
        <v>41</v>
      </c>
      <c r="G17" s="55"/>
      <c r="H17" s="7"/>
      <c r="I17" s="7">
        <v>1</v>
      </c>
      <c r="J17" s="7">
        <v>1</v>
      </c>
      <c r="K17" s="7"/>
      <c r="L17" s="7"/>
      <c r="M17" s="7">
        <v>2</v>
      </c>
      <c r="N17" s="7">
        <v>3</v>
      </c>
      <c r="O17" s="7">
        <v>2</v>
      </c>
      <c r="P17" s="7"/>
      <c r="Q17" s="7">
        <v>24</v>
      </c>
      <c r="R17" s="7">
        <v>31</v>
      </c>
      <c r="S17" s="7">
        <v>3</v>
      </c>
      <c r="T17" s="15">
        <v>4</v>
      </c>
      <c r="U17" s="27">
        <v>32</v>
      </c>
      <c r="V17" s="15">
        <v>39</v>
      </c>
      <c r="W17" s="20">
        <v>71</v>
      </c>
      <c r="X17" s="70">
        <f t="shared" si="0"/>
        <v>0.03225806451612903</v>
      </c>
    </row>
    <row r="18" spans="1:24" ht="12.75">
      <c r="A18" s="36">
        <v>520801</v>
      </c>
      <c r="B18" s="7" t="s">
        <v>385</v>
      </c>
      <c r="C18" s="8">
        <v>5</v>
      </c>
      <c r="D18" s="7" t="s">
        <v>162</v>
      </c>
      <c r="E18" s="7" t="s">
        <v>41</v>
      </c>
      <c r="F18" s="15" t="s">
        <v>41</v>
      </c>
      <c r="G18" s="55">
        <v>1</v>
      </c>
      <c r="H18" s="7">
        <v>1</v>
      </c>
      <c r="I18" s="7"/>
      <c r="J18" s="7"/>
      <c r="K18" s="7"/>
      <c r="L18" s="7"/>
      <c r="M18" s="7"/>
      <c r="N18" s="7">
        <v>2</v>
      </c>
      <c r="O18" s="7">
        <v>2</v>
      </c>
      <c r="P18" s="7"/>
      <c r="Q18" s="7">
        <v>47</v>
      </c>
      <c r="R18" s="7">
        <v>9</v>
      </c>
      <c r="S18" s="7">
        <v>5</v>
      </c>
      <c r="T18" s="15">
        <v>2</v>
      </c>
      <c r="U18" s="27">
        <v>55</v>
      </c>
      <c r="V18" s="15">
        <v>14</v>
      </c>
      <c r="W18" s="20">
        <v>69</v>
      </c>
      <c r="X18" s="70">
        <f t="shared" si="0"/>
        <v>0.03134938664243526</v>
      </c>
    </row>
    <row r="19" spans="1:24" ht="12.75">
      <c r="A19" s="36">
        <v>260701</v>
      </c>
      <c r="B19" s="7" t="s">
        <v>354</v>
      </c>
      <c r="C19" s="8">
        <v>5</v>
      </c>
      <c r="D19" s="7" t="s">
        <v>131</v>
      </c>
      <c r="E19" s="7" t="s">
        <v>53</v>
      </c>
      <c r="F19" s="15" t="s">
        <v>37</v>
      </c>
      <c r="G19" s="55"/>
      <c r="H19" s="7"/>
      <c r="I19" s="7">
        <v>1</v>
      </c>
      <c r="J19" s="7">
        <v>3</v>
      </c>
      <c r="K19" s="7"/>
      <c r="L19" s="7"/>
      <c r="M19" s="7"/>
      <c r="N19" s="7"/>
      <c r="O19" s="7"/>
      <c r="P19" s="7">
        <v>2</v>
      </c>
      <c r="Q19" s="7">
        <v>23</v>
      </c>
      <c r="R19" s="7">
        <v>30</v>
      </c>
      <c r="S19" s="7">
        <v>3</v>
      </c>
      <c r="T19" s="15">
        <v>2</v>
      </c>
      <c r="U19" s="27">
        <v>27</v>
      </c>
      <c r="V19" s="15">
        <v>37</v>
      </c>
      <c r="W19" s="20">
        <v>64</v>
      </c>
      <c r="X19" s="70">
        <f t="shared" si="0"/>
        <v>0.029077691958200817</v>
      </c>
    </row>
    <row r="20" spans="1:24" ht="12.75">
      <c r="A20" s="36">
        <v>451001</v>
      </c>
      <c r="B20" s="7" t="s">
        <v>371</v>
      </c>
      <c r="C20" s="8">
        <v>5</v>
      </c>
      <c r="D20" s="7" t="s">
        <v>144</v>
      </c>
      <c r="E20" s="7" t="s">
        <v>20</v>
      </c>
      <c r="F20" s="15" t="s">
        <v>31</v>
      </c>
      <c r="G20" s="55"/>
      <c r="H20" s="7"/>
      <c r="I20" s="7">
        <v>1</v>
      </c>
      <c r="J20" s="7">
        <v>1</v>
      </c>
      <c r="K20" s="7"/>
      <c r="L20" s="7"/>
      <c r="M20" s="7"/>
      <c r="N20" s="7">
        <v>1</v>
      </c>
      <c r="O20" s="7">
        <v>3</v>
      </c>
      <c r="P20" s="7">
        <v>1</v>
      </c>
      <c r="Q20" s="7">
        <v>27</v>
      </c>
      <c r="R20" s="7">
        <v>14</v>
      </c>
      <c r="S20" s="7">
        <v>4</v>
      </c>
      <c r="T20" s="15">
        <v>6</v>
      </c>
      <c r="U20" s="27">
        <v>35</v>
      </c>
      <c r="V20" s="15">
        <v>23</v>
      </c>
      <c r="W20" s="20">
        <v>58</v>
      </c>
      <c r="X20" s="70">
        <f t="shared" si="0"/>
        <v>0.026351658337119492</v>
      </c>
    </row>
    <row r="21" spans="1:24" ht="12.75">
      <c r="A21" s="36">
        <v>520201</v>
      </c>
      <c r="B21" s="7" t="s">
        <v>383</v>
      </c>
      <c r="C21" s="8">
        <v>5</v>
      </c>
      <c r="D21" s="7" t="s">
        <v>160</v>
      </c>
      <c r="E21" s="7" t="s">
        <v>41</v>
      </c>
      <c r="F21" s="15" t="s">
        <v>41</v>
      </c>
      <c r="G21" s="55"/>
      <c r="H21" s="7"/>
      <c r="I21" s="7"/>
      <c r="J21" s="7"/>
      <c r="K21" s="7"/>
      <c r="L21" s="7"/>
      <c r="M21" s="7">
        <v>1</v>
      </c>
      <c r="N21" s="7">
        <v>1</v>
      </c>
      <c r="O21" s="7">
        <v>3</v>
      </c>
      <c r="P21" s="7">
        <v>1</v>
      </c>
      <c r="Q21" s="7">
        <v>25</v>
      </c>
      <c r="R21" s="7">
        <v>18</v>
      </c>
      <c r="S21" s="7">
        <v>6</v>
      </c>
      <c r="T21" s="15">
        <v>1</v>
      </c>
      <c r="U21" s="27">
        <v>35</v>
      </c>
      <c r="V21" s="15">
        <v>21</v>
      </c>
      <c r="W21" s="20">
        <v>56</v>
      </c>
      <c r="X21" s="70">
        <f t="shared" si="0"/>
        <v>0.025442980463425715</v>
      </c>
    </row>
    <row r="22" spans="1:24" ht="12.75">
      <c r="A22" s="36">
        <v>131202</v>
      </c>
      <c r="B22" s="7" t="s">
        <v>328</v>
      </c>
      <c r="C22" s="8">
        <v>5</v>
      </c>
      <c r="D22" s="7" t="s">
        <v>107</v>
      </c>
      <c r="E22" s="7" t="s">
        <v>32</v>
      </c>
      <c r="F22" s="15" t="s">
        <v>32</v>
      </c>
      <c r="G22" s="55"/>
      <c r="H22" s="7"/>
      <c r="I22" s="7"/>
      <c r="J22" s="7"/>
      <c r="K22" s="7"/>
      <c r="L22" s="7"/>
      <c r="M22" s="7"/>
      <c r="N22" s="7"/>
      <c r="O22" s="7"/>
      <c r="P22" s="7"/>
      <c r="Q22" s="7">
        <v>2</v>
      </c>
      <c r="R22" s="7">
        <v>47</v>
      </c>
      <c r="S22" s="7">
        <v>1</v>
      </c>
      <c r="T22" s="15">
        <v>3</v>
      </c>
      <c r="U22" s="27">
        <v>3</v>
      </c>
      <c r="V22" s="15">
        <v>50</v>
      </c>
      <c r="W22" s="20">
        <v>53</v>
      </c>
      <c r="X22" s="70">
        <f t="shared" si="0"/>
        <v>0.02407996365288505</v>
      </c>
    </row>
    <row r="23" spans="1:24" ht="12.75">
      <c r="A23" s="36">
        <v>520201</v>
      </c>
      <c r="B23" s="7" t="s">
        <v>382</v>
      </c>
      <c r="C23" s="8">
        <v>5</v>
      </c>
      <c r="D23" s="7" t="s">
        <v>159</v>
      </c>
      <c r="E23" s="7" t="s">
        <v>41</v>
      </c>
      <c r="F23" s="15" t="s">
        <v>41</v>
      </c>
      <c r="G23" s="55"/>
      <c r="H23" s="7"/>
      <c r="I23" s="7">
        <v>1</v>
      </c>
      <c r="J23" s="7"/>
      <c r="K23" s="7"/>
      <c r="L23" s="7"/>
      <c r="M23" s="7"/>
      <c r="N23" s="7">
        <v>1</v>
      </c>
      <c r="O23" s="7">
        <v>1</v>
      </c>
      <c r="P23" s="7"/>
      <c r="Q23" s="7">
        <v>25</v>
      </c>
      <c r="R23" s="7">
        <v>12</v>
      </c>
      <c r="S23" s="7">
        <v>6</v>
      </c>
      <c r="T23" s="15">
        <v>2</v>
      </c>
      <c r="U23" s="27">
        <v>33</v>
      </c>
      <c r="V23" s="15">
        <v>15</v>
      </c>
      <c r="W23" s="20">
        <v>48</v>
      </c>
      <c r="X23" s="70">
        <f t="shared" si="0"/>
        <v>0.021808268968650613</v>
      </c>
    </row>
    <row r="24" spans="1:24" ht="12.75">
      <c r="A24" s="36">
        <v>131205</v>
      </c>
      <c r="B24" s="7" t="s">
        <v>329</v>
      </c>
      <c r="C24" s="8">
        <v>5</v>
      </c>
      <c r="D24" s="7" t="s">
        <v>108</v>
      </c>
      <c r="E24" s="7" t="s">
        <v>32</v>
      </c>
      <c r="F24" s="15" t="s">
        <v>32</v>
      </c>
      <c r="G24" s="55"/>
      <c r="H24" s="7"/>
      <c r="I24" s="7"/>
      <c r="J24" s="7"/>
      <c r="K24" s="7"/>
      <c r="L24" s="7"/>
      <c r="M24" s="7"/>
      <c r="N24" s="7"/>
      <c r="O24" s="7"/>
      <c r="P24" s="7"/>
      <c r="Q24" s="7">
        <v>12</v>
      </c>
      <c r="R24" s="7">
        <v>22</v>
      </c>
      <c r="S24" s="7">
        <v>4</v>
      </c>
      <c r="T24" s="15">
        <v>4</v>
      </c>
      <c r="U24" s="27">
        <v>16</v>
      </c>
      <c r="V24" s="15">
        <v>26</v>
      </c>
      <c r="W24" s="20">
        <v>42</v>
      </c>
      <c r="X24" s="70">
        <f t="shared" si="0"/>
        <v>0.019082235347569285</v>
      </c>
    </row>
    <row r="25" spans="1:24" ht="12.75">
      <c r="A25" s="36">
        <v>513101</v>
      </c>
      <c r="B25" s="7" t="s">
        <v>381</v>
      </c>
      <c r="C25" s="8">
        <v>5</v>
      </c>
      <c r="D25" s="7" t="s">
        <v>156</v>
      </c>
      <c r="E25" s="7" t="s">
        <v>53</v>
      </c>
      <c r="F25" s="15" t="s">
        <v>30</v>
      </c>
      <c r="G25" s="55"/>
      <c r="H25" s="7"/>
      <c r="I25" s="7"/>
      <c r="J25" s="7"/>
      <c r="K25" s="7"/>
      <c r="L25" s="7"/>
      <c r="M25" s="7"/>
      <c r="N25" s="7">
        <v>1</v>
      </c>
      <c r="O25" s="7"/>
      <c r="P25" s="7"/>
      <c r="Q25" s="7">
        <v>2</v>
      </c>
      <c r="R25" s="7">
        <v>31</v>
      </c>
      <c r="S25" s="7"/>
      <c r="T25" s="15">
        <v>6</v>
      </c>
      <c r="U25" s="27">
        <v>2</v>
      </c>
      <c r="V25" s="15">
        <v>38</v>
      </c>
      <c r="W25" s="20">
        <v>40</v>
      </c>
      <c r="X25" s="70">
        <f t="shared" si="0"/>
        <v>0.01817355747387551</v>
      </c>
    </row>
    <row r="26" spans="1:24" ht="12.75">
      <c r="A26" s="30" t="s">
        <v>294</v>
      </c>
      <c r="B26" s="7" t="s">
        <v>324</v>
      </c>
      <c r="C26" s="8">
        <v>5</v>
      </c>
      <c r="D26" s="7" t="s">
        <v>103</v>
      </c>
      <c r="E26" s="7" t="s">
        <v>20</v>
      </c>
      <c r="F26" s="15" t="s">
        <v>34</v>
      </c>
      <c r="G26" s="55"/>
      <c r="H26" s="7"/>
      <c r="I26" s="7">
        <v>2</v>
      </c>
      <c r="J26" s="7"/>
      <c r="K26" s="7"/>
      <c r="L26" s="7"/>
      <c r="M26" s="7"/>
      <c r="N26" s="7">
        <v>1</v>
      </c>
      <c r="O26" s="7">
        <v>1</v>
      </c>
      <c r="P26" s="7"/>
      <c r="Q26" s="7">
        <v>9</v>
      </c>
      <c r="R26" s="7">
        <v>22</v>
      </c>
      <c r="S26" s="7">
        <v>2</v>
      </c>
      <c r="T26" s="15">
        <v>2</v>
      </c>
      <c r="U26" s="27">
        <v>14</v>
      </c>
      <c r="V26" s="15">
        <v>25</v>
      </c>
      <c r="W26" s="20">
        <v>39</v>
      </c>
      <c r="X26" s="70">
        <f t="shared" si="0"/>
        <v>0.017719218537028625</v>
      </c>
    </row>
    <row r="27" spans="1:24" ht="12.75">
      <c r="A27" s="30" t="s">
        <v>285</v>
      </c>
      <c r="B27" s="7" t="s">
        <v>315</v>
      </c>
      <c r="C27" s="8">
        <v>5</v>
      </c>
      <c r="D27" s="7" t="s">
        <v>92</v>
      </c>
      <c r="E27" s="7" t="s">
        <v>53</v>
      </c>
      <c r="F27" s="15" t="s">
        <v>30</v>
      </c>
      <c r="G27" s="55"/>
      <c r="H27" s="7"/>
      <c r="I27" s="7"/>
      <c r="J27" s="7">
        <v>1</v>
      </c>
      <c r="K27" s="7"/>
      <c r="L27" s="7"/>
      <c r="M27" s="7"/>
      <c r="N27" s="7"/>
      <c r="O27" s="7"/>
      <c r="P27" s="7">
        <v>1</v>
      </c>
      <c r="Q27" s="7">
        <v>3</v>
      </c>
      <c r="R27" s="7">
        <v>27</v>
      </c>
      <c r="S27" s="7"/>
      <c r="T27" s="15">
        <v>5</v>
      </c>
      <c r="U27" s="27">
        <v>3</v>
      </c>
      <c r="V27" s="15">
        <v>34</v>
      </c>
      <c r="W27" s="20">
        <v>37</v>
      </c>
      <c r="X27" s="70">
        <f t="shared" si="0"/>
        <v>0.016810540663334848</v>
      </c>
    </row>
    <row r="28" spans="1:24" ht="12.75">
      <c r="A28" s="36">
        <v>540101</v>
      </c>
      <c r="B28" s="7" t="s">
        <v>390</v>
      </c>
      <c r="C28" s="8">
        <v>5</v>
      </c>
      <c r="D28" s="7" t="s">
        <v>167</v>
      </c>
      <c r="E28" s="7" t="s">
        <v>20</v>
      </c>
      <c r="F28" s="15" t="s">
        <v>34</v>
      </c>
      <c r="G28" s="55"/>
      <c r="H28" s="7">
        <v>1</v>
      </c>
      <c r="I28" s="7"/>
      <c r="J28" s="7"/>
      <c r="K28" s="7"/>
      <c r="L28" s="7">
        <v>1</v>
      </c>
      <c r="M28" s="7">
        <v>2</v>
      </c>
      <c r="N28" s="7">
        <v>1</v>
      </c>
      <c r="O28" s="7">
        <v>1</v>
      </c>
      <c r="P28" s="7"/>
      <c r="Q28" s="7">
        <v>17</v>
      </c>
      <c r="R28" s="7">
        <v>11</v>
      </c>
      <c r="S28" s="7">
        <v>1</v>
      </c>
      <c r="T28" s="15">
        <v>2</v>
      </c>
      <c r="U28" s="27">
        <v>21</v>
      </c>
      <c r="V28" s="15">
        <v>16</v>
      </c>
      <c r="W28" s="20">
        <v>37</v>
      </c>
      <c r="X28" s="70">
        <f t="shared" si="0"/>
        <v>0.016810540663334848</v>
      </c>
    </row>
    <row r="29" spans="1:24" ht="12.75">
      <c r="A29" s="36">
        <v>141001</v>
      </c>
      <c r="B29" s="7" t="s">
        <v>338</v>
      </c>
      <c r="C29" s="8">
        <v>5</v>
      </c>
      <c r="D29" s="7" t="s">
        <v>115</v>
      </c>
      <c r="E29" s="7" t="s">
        <v>54</v>
      </c>
      <c r="F29" s="15" t="s">
        <v>36</v>
      </c>
      <c r="G29" s="55"/>
      <c r="H29" s="7">
        <v>1</v>
      </c>
      <c r="I29" s="7">
        <v>2</v>
      </c>
      <c r="J29" s="7"/>
      <c r="K29" s="7"/>
      <c r="L29" s="7"/>
      <c r="M29" s="7"/>
      <c r="N29" s="7"/>
      <c r="O29" s="7">
        <v>1</v>
      </c>
      <c r="P29" s="7"/>
      <c r="Q29" s="7">
        <v>23</v>
      </c>
      <c r="R29" s="7">
        <v>3</v>
      </c>
      <c r="S29" s="7">
        <v>5</v>
      </c>
      <c r="T29" s="15"/>
      <c r="U29" s="27">
        <v>31</v>
      </c>
      <c r="V29" s="15">
        <v>4</v>
      </c>
      <c r="W29" s="20">
        <v>35</v>
      </c>
      <c r="X29" s="70">
        <f t="shared" si="0"/>
        <v>0.01590186278964107</v>
      </c>
    </row>
    <row r="30" spans="1:24" ht="12.75">
      <c r="A30" s="36">
        <v>261302</v>
      </c>
      <c r="B30" s="7" t="s">
        <v>355</v>
      </c>
      <c r="C30" s="8">
        <v>5</v>
      </c>
      <c r="D30" s="7" t="s">
        <v>132</v>
      </c>
      <c r="E30" s="7" t="s">
        <v>53</v>
      </c>
      <c r="F30" s="15" t="s">
        <v>37</v>
      </c>
      <c r="G30" s="55"/>
      <c r="H30" s="7"/>
      <c r="I30" s="7"/>
      <c r="J30" s="7"/>
      <c r="K30" s="7"/>
      <c r="L30" s="7"/>
      <c r="M30" s="7"/>
      <c r="N30" s="7"/>
      <c r="O30" s="7"/>
      <c r="P30" s="7">
        <v>2</v>
      </c>
      <c r="Q30" s="7">
        <v>13</v>
      </c>
      <c r="R30" s="7">
        <v>14</v>
      </c>
      <c r="S30" s="7">
        <v>2</v>
      </c>
      <c r="T30" s="15">
        <v>2</v>
      </c>
      <c r="U30" s="27">
        <v>15</v>
      </c>
      <c r="V30" s="15">
        <v>18</v>
      </c>
      <c r="W30" s="20">
        <v>33</v>
      </c>
      <c r="X30" s="70">
        <f t="shared" si="0"/>
        <v>0.014993184915947297</v>
      </c>
    </row>
    <row r="31" spans="1:24" ht="12.75">
      <c r="A31" s="36">
        <v>510201</v>
      </c>
      <c r="B31" s="7" t="s">
        <v>379</v>
      </c>
      <c r="C31" s="8">
        <v>5</v>
      </c>
      <c r="D31" s="7" t="s">
        <v>154</v>
      </c>
      <c r="E31" s="7" t="s">
        <v>32</v>
      </c>
      <c r="F31" s="15" t="s">
        <v>32</v>
      </c>
      <c r="G31" s="55"/>
      <c r="H31" s="7"/>
      <c r="I31" s="7"/>
      <c r="J31" s="7"/>
      <c r="K31" s="7"/>
      <c r="L31" s="7"/>
      <c r="M31" s="7"/>
      <c r="N31" s="7"/>
      <c r="O31" s="7"/>
      <c r="P31" s="7">
        <v>1</v>
      </c>
      <c r="Q31" s="7"/>
      <c r="R31" s="7">
        <v>26</v>
      </c>
      <c r="S31" s="7"/>
      <c r="T31" s="15">
        <v>6</v>
      </c>
      <c r="U31" s="27">
        <v>0</v>
      </c>
      <c r="V31" s="15">
        <v>33</v>
      </c>
      <c r="W31" s="20">
        <v>33</v>
      </c>
      <c r="X31" s="70">
        <f t="shared" si="0"/>
        <v>0.014993184915947297</v>
      </c>
    </row>
    <row r="32" spans="1:24" ht="12.75">
      <c r="A32" s="30" t="s">
        <v>281</v>
      </c>
      <c r="B32" s="7" t="s">
        <v>314</v>
      </c>
      <c r="C32" s="8">
        <v>5</v>
      </c>
      <c r="D32" s="7" t="s">
        <v>91</v>
      </c>
      <c r="E32" s="7" t="s">
        <v>53</v>
      </c>
      <c r="F32" s="15" t="s">
        <v>30</v>
      </c>
      <c r="G32" s="55"/>
      <c r="H32" s="7"/>
      <c r="I32" s="7"/>
      <c r="J32" s="7"/>
      <c r="K32" s="7"/>
      <c r="L32" s="7"/>
      <c r="M32" s="7"/>
      <c r="N32" s="7"/>
      <c r="O32" s="7"/>
      <c r="P32" s="7"/>
      <c r="Q32" s="7">
        <v>17</v>
      </c>
      <c r="R32" s="7">
        <v>3</v>
      </c>
      <c r="S32" s="7">
        <v>3</v>
      </c>
      <c r="T32" s="15"/>
      <c r="U32" s="27">
        <v>20</v>
      </c>
      <c r="V32" s="15">
        <v>3</v>
      </c>
      <c r="W32" s="20">
        <v>23</v>
      </c>
      <c r="X32" s="70">
        <f t="shared" si="0"/>
        <v>0.010449795547478418</v>
      </c>
    </row>
    <row r="33" spans="1:24" ht="12.75">
      <c r="A33" s="36">
        <v>450601</v>
      </c>
      <c r="B33" s="7" t="s">
        <v>369</v>
      </c>
      <c r="C33" s="8">
        <v>5</v>
      </c>
      <c r="D33" s="7" t="s">
        <v>142</v>
      </c>
      <c r="E33" s="7" t="s">
        <v>20</v>
      </c>
      <c r="F33" s="15" t="s">
        <v>31</v>
      </c>
      <c r="G33" s="55"/>
      <c r="H33" s="7"/>
      <c r="I33" s="7"/>
      <c r="J33" s="7">
        <v>1</v>
      </c>
      <c r="K33" s="7"/>
      <c r="L33" s="7"/>
      <c r="M33" s="7"/>
      <c r="N33" s="7">
        <v>1</v>
      </c>
      <c r="O33" s="7">
        <v>3</v>
      </c>
      <c r="P33" s="7"/>
      <c r="Q33" s="7">
        <v>15</v>
      </c>
      <c r="R33" s="7">
        <v>2</v>
      </c>
      <c r="S33" s="7">
        <v>1</v>
      </c>
      <c r="T33" s="15"/>
      <c r="U33" s="27">
        <v>19</v>
      </c>
      <c r="V33" s="15">
        <v>4</v>
      </c>
      <c r="W33" s="20">
        <v>23</v>
      </c>
      <c r="X33" s="70">
        <f t="shared" si="0"/>
        <v>0.010449795547478418</v>
      </c>
    </row>
    <row r="34" spans="1:24" ht="12.75">
      <c r="A34" s="36">
        <v>451101</v>
      </c>
      <c r="B34" s="7" t="s">
        <v>372</v>
      </c>
      <c r="C34" s="8">
        <v>5</v>
      </c>
      <c r="D34" s="7" t="s">
        <v>145</v>
      </c>
      <c r="E34" s="7" t="s">
        <v>20</v>
      </c>
      <c r="F34" s="15" t="s">
        <v>31</v>
      </c>
      <c r="G34" s="55"/>
      <c r="H34" s="7"/>
      <c r="I34" s="7">
        <v>3</v>
      </c>
      <c r="J34" s="7">
        <v>1</v>
      </c>
      <c r="K34" s="7"/>
      <c r="L34" s="7"/>
      <c r="M34" s="7"/>
      <c r="N34" s="7"/>
      <c r="O34" s="7"/>
      <c r="P34" s="7"/>
      <c r="Q34" s="7">
        <v>10</v>
      </c>
      <c r="R34" s="7">
        <v>6</v>
      </c>
      <c r="S34" s="7"/>
      <c r="T34" s="15">
        <v>2</v>
      </c>
      <c r="U34" s="27">
        <v>13</v>
      </c>
      <c r="V34" s="15">
        <v>9</v>
      </c>
      <c r="W34" s="20">
        <v>22</v>
      </c>
      <c r="X34" s="70">
        <f t="shared" si="0"/>
        <v>0.009995456610631531</v>
      </c>
    </row>
    <row r="35" spans="1:24" ht="12.75">
      <c r="A35" s="36">
        <v>160501</v>
      </c>
      <c r="B35" s="7" t="s">
        <v>343</v>
      </c>
      <c r="C35" s="8">
        <v>5</v>
      </c>
      <c r="D35" s="7" t="s">
        <v>119</v>
      </c>
      <c r="E35" s="7" t="s">
        <v>20</v>
      </c>
      <c r="F35" s="15" t="s">
        <v>34</v>
      </c>
      <c r="G35" s="55"/>
      <c r="H35" s="7"/>
      <c r="I35" s="7"/>
      <c r="J35" s="7"/>
      <c r="K35" s="7"/>
      <c r="L35" s="7"/>
      <c r="M35" s="7">
        <v>1</v>
      </c>
      <c r="N35" s="7"/>
      <c r="O35" s="7"/>
      <c r="P35" s="7"/>
      <c r="Q35" s="7">
        <v>17</v>
      </c>
      <c r="R35" s="7">
        <v>2</v>
      </c>
      <c r="S35" s="7">
        <v>1</v>
      </c>
      <c r="T35" s="15"/>
      <c r="U35" s="27">
        <v>19</v>
      </c>
      <c r="V35" s="15">
        <v>2</v>
      </c>
      <c r="W35" s="20">
        <v>21</v>
      </c>
      <c r="X35" s="70">
        <f t="shared" si="0"/>
        <v>0.009541117673784643</v>
      </c>
    </row>
    <row r="36" spans="1:24" ht="12.75">
      <c r="A36" s="36">
        <v>260502</v>
      </c>
      <c r="B36" s="7" t="s">
        <v>56</v>
      </c>
      <c r="C36" s="8">
        <v>5</v>
      </c>
      <c r="D36" s="7" t="s">
        <v>130</v>
      </c>
      <c r="E36" s="7" t="s">
        <v>53</v>
      </c>
      <c r="F36" s="15" t="s">
        <v>30</v>
      </c>
      <c r="G36" s="55"/>
      <c r="H36" s="7"/>
      <c r="I36" s="7"/>
      <c r="J36" s="7">
        <v>1</v>
      </c>
      <c r="K36" s="7"/>
      <c r="L36" s="7"/>
      <c r="M36" s="7"/>
      <c r="N36" s="7">
        <v>2</v>
      </c>
      <c r="O36" s="7"/>
      <c r="P36" s="7">
        <v>1</v>
      </c>
      <c r="Q36" s="7">
        <v>6</v>
      </c>
      <c r="R36" s="7">
        <v>6</v>
      </c>
      <c r="S36" s="7">
        <v>2</v>
      </c>
      <c r="T36" s="15">
        <v>3</v>
      </c>
      <c r="U36" s="27">
        <v>8</v>
      </c>
      <c r="V36" s="15">
        <v>13</v>
      </c>
      <c r="W36" s="20">
        <v>21</v>
      </c>
      <c r="X36" s="70">
        <f t="shared" si="0"/>
        <v>0.009541117673784643</v>
      </c>
    </row>
    <row r="37" spans="1:24" ht="12.75">
      <c r="A37" s="36">
        <v>140801</v>
      </c>
      <c r="B37" s="7" t="s">
        <v>336</v>
      </c>
      <c r="C37" s="8">
        <v>5</v>
      </c>
      <c r="D37" s="7" t="s">
        <v>113</v>
      </c>
      <c r="E37" s="7" t="s">
        <v>54</v>
      </c>
      <c r="F37" s="15" t="s">
        <v>36</v>
      </c>
      <c r="G37" s="55"/>
      <c r="H37" s="7"/>
      <c r="I37" s="7"/>
      <c r="J37" s="7"/>
      <c r="K37" s="7"/>
      <c r="L37" s="7"/>
      <c r="M37" s="7"/>
      <c r="N37" s="7"/>
      <c r="O37" s="7"/>
      <c r="P37" s="7"/>
      <c r="Q37" s="7">
        <v>10</v>
      </c>
      <c r="R37" s="7">
        <v>6</v>
      </c>
      <c r="S37" s="7">
        <v>3</v>
      </c>
      <c r="T37" s="15">
        <v>1</v>
      </c>
      <c r="U37" s="27">
        <v>13</v>
      </c>
      <c r="V37" s="15">
        <v>7</v>
      </c>
      <c r="W37" s="20">
        <v>20</v>
      </c>
      <c r="X37" s="70">
        <f t="shared" si="0"/>
        <v>0.009086778736937756</v>
      </c>
    </row>
    <row r="38" spans="1:24" ht="12.75">
      <c r="A38" s="30" t="s">
        <v>283</v>
      </c>
      <c r="B38" s="7" t="s">
        <v>320</v>
      </c>
      <c r="C38" s="8">
        <v>5</v>
      </c>
      <c r="D38" s="7" t="s">
        <v>97</v>
      </c>
      <c r="E38" s="7" t="s">
        <v>53</v>
      </c>
      <c r="F38" s="15" t="s">
        <v>30</v>
      </c>
      <c r="G38" s="55"/>
      <c r="H38" s="7"/>
      <c r="I38" s="7">
        <v>1</v>
      </c>
      <c r="J38" s="7"/>
      <c r="K38" s="7"/>
      <c r="L38" s="7"/>
      <c r="M38" s="7"/>
      <c r="N38" s="7"/>
      <c r="O38" s="7"/>
      <c r="P38" s="7">
        <v>1</v>
      </c>
      <c r="Q38" s="7">
        <v>4</v>
      </c>
      <c r="R38" s="7">
        <v>11</v>
      </c>
      <c r="S38" s="7"/>
      <c r="T38" s="15">
        <v>2</v>
      </c>
      <c r="U38" s="27">
        <v>5</v>
      </c>
      <c r="V38" s="15">
        <v>14</v>
      </c>
      <c r="W38" s="20">
        <v>19</v>
      </c>
      <c r="X38" s="70">
        <f t="shared" si="0"/>
        <v>0.008632439800090867</v>
      </c>
    </row>
    <row r="39" spans="1:24" ht="12.75">
      <c r="A39" s="36">
        <v>500501</v>
      </c>
      <c r="B39" s="7" t="s">
        <v>373</v>
      </c>
      <c r="C39" s="8">
        <v>5</v>
      </c>
      <c r="D39" s="7" t="s">
        <v>146</v>
      </c>
      <c r="E39" s="7" t="s">
        <v>20</v>
      </c>
      <c r="F39" s="15" t="s">
        <v>1</v>
      </c>
      <c r="G39" s="55"/>
      <c r="H39" s="7"/>
      <c r="I39" s="7">
        <v>1</v>
      </c>
      <c r="J39" s="7"/>
      <c r="K39" s="7"/>
      <c r="L39" s="7"/>
      <c r="M39" s="7"/>
      <c r="N39" s="7"/>
      <c r="O39" s="7"/>
      <c r="P39" s="7"/>
      <c r="Q39" s="7">
        <v>6</v>
      </c>
      <c r="R39" s="7">
        <v>10</v>
      </c>
      <c r="S39" s="7">
        <v>1</v>
      </c>
      <c r="T39" s="15">
        <v>1</v>
      </c>
      <c r="U39" s="27">
        <v>8</v>
      </c>
      <c r="V39" s="15">
        <v>11</v>
      </c>
      <c r="W39" s="20">
        <v>19</v>
      </c>
      <c r="X39" s="70">
        <f t="shared" si="0"/>
        <v>0.008632439800090867</v>
      </c>
    </row>
    <row r="40" spans="1:24" ht="12.75">
      <c r="A40" s="36">
        <v>500702</v>
      </c>
      <c r="B40" s="7" t="s">
        <v>148</v>
      </c>
      <c r="C40" s="8">
        <v>5</v>
      </c>
      <c r="D40" s="7" t="s">
        <v>149</v>
      </c>
      <c r="E40" s="7" t="s">
        <v>20</v>
      </c>
      <c r="F40" s="15" t="s">
        <v>1</v>
      </c>
      <c r="G40" s="55"/>
      <c r="H40" s="7"/>
      <c r="I40" s="7"/>
      <c r="J40" s="7"/>
      <c r="K40" s="7"/>
      <c r="L40" s="7"/>
      <c r="M40" s="7"/>
      <c r="N40" s="7"/>
      <c r="O40" s="7"/>
      <c r="P40" s="7">
        <v>1</v>
      </c>
      <c r="Q40" s="7">
        <v>5</v>
      </c>
      <c r="R40" s="7">
        <v>11</v>
      </c>
      <c r="S40" s="7"/>
      <c r="T40" s="15">
        <v>2</v>
      </c>
      <c r="U40" s="27">
        <v>5</v>
      </c>
      <c r="V40" s="15">
        <v>14</v>
      </c>
      <c r="W40" s="20">
        <v>19</v>
      </c>
      <c r="X40" s="70">
        <f t="shared" si="0"/>
        <v>0.008632439800090867</v>
      </c>
    </row>
    <row r="41" spans="1:24" ht="12.75">
      <c r="A41" s="36">
        <v>521101</v>
      </c>
      <c r="B41" s="7" t="s">
        <v>386</v>
      </c>
      <c r="C41" s="8">
        <v>5</v>
      </c>
      <c r="D41" s="7" t="s">
        <v>163</v>
      </c>
      <c r="E41" s="7" t="s">
        <v>41</v>
      </c>
      <c r="F41" s="15" t="s">
        <v>41</v>
      </c>
      <c r="G41" s="55">
        <v>1</v>
      </c>
      <c r="H41" s="7"/>
      <c r="I41" s="7"/>
      <c r="J41" s="7"/>
      <c r="K41" s="7"/>
      <c r="L41" s="7"/>
      <c r="M41" s="7"/>
      <c r="N41" s="7">
        <v>2</v>
      </c>
      <c r="O41" s="7"/>
      <c r="P41" s="7">
        <v>1</v>
      </c>
      <c r="Q41" s="7">
        <v>10</v>
      </c>
      <c r="R41" s="7">
        <v>5</v>
      </c>
      <c r="S41" s="7"/>
      <c r="T41" s="15"/>
      <c r="U41" s="27">
        <v>11</v>
      </c>
      <c r="V41" s="15">
        <v>8</v>
      </c>
      <c r="W41" s="20">
        <v>19</v>
      </c>
      <c r="X41" s="70">
        <f t="shared" si="0"/>
        <v>0.008632439800090867</v>
      </c>
    </row>
    <row r="42" spans="1:24" ht="12.75">
      <c r="A42" s="30" t="s">
        <v>291</v>
      </c>
      <c r="B42" s="7" t="s">
        <v>98</v>
      </c>
      <c r="C42" s="8">
        <v>5</v>
      </c>
      <c r="D42" s="7" t="s">
        <v>99</v>
      </c>
      <c r="E42" s="7" t="s">
        <v>53</v>
      </c>
      <c r="F42" s="15" t="s">
        <v>30</v>
      </c>
      <c r="G42" s="55"/>
      <c r="H42" s="7"/>
      <c r="I42" s="7"/>
      <c r="J42" s="7"/>
      <c r="K42" s="7"/>
      <c r="L42" s="7"/>
      <c r="M42" s="7"/>
      <c r="N42" s="7"/>
      <c r="O42" s="7"/>
      <c r="P42" s="7"/>
      <c r="Q42" s="7">
        <v>10</v>
      </c>
      <c r="R42" s="7">
        <v>3</v>
      </c>
      <c r="S42" s="7">
        <v>4</v>
      </c>
      <c r="T42" s="15">
        <v>1</v>
      </c>
      <c r="U42" s="27">
        <v>14</v>
      </c>
      <c r="V42" s="15">
        <v>4</v>
      </c>
      <c r="W42" s="20">
        <v>18</v>
      </c>
      <c r="X42" s="70">
        <f t="shared" si="0"/>
        <v>0.00817810086324398</v>
      </c>
    </row>
    <row r="43" spans="1:24" ht="12.75">
      <c r="A43" s="36">
        <v>140501</v>
      </c>
      <c r="B43" s="7" t="s">
        <v>334</v>
      </c>
      <c r="C43" s="8">
        <v>5</v>
      </c>
      <c r="D43" s="7" t="s">
        <v>111</v>
      </c>
      <c r="E43" s="7" t="s">
        <v>54</v>
      </c>
      <c r="F43" s="15" t="s">
        <v>36</v>
      </c>
      <c r="G43" s="55"/>
      <c r="H43" s="7">
        <v>1</v>
      </c>
      <c r="I43" s="7">
        <v>1</v>
      </c>
      <c r="J43" s="7"/>
      <c r="K43" s="7"/>
      <c r="L43" s="7"/>
      <c r="M43" s="7"/>
      <c r="N43" s="7"/>
      <c r="O43" s="7"/>
      <c r="P43" s="7"/>
      <c r="Q43" s="7">
        <v>8</v>
      </c>
      <c r="R43" s="7">
        <v>4</v>
      </c>
      <c r="S43" s="7">
        <v>3</v>
      </c>
      <c r="T43" s="15">
        <v>1</v>
      </c>
      <c r="U43" s="27">
        <v>12</v>
      </c>
      <c r="V43" s="15">
        <v>6</v>
      </c>
      <c r="W43" s="20">
        <v>18</v>
      </c>
      <c r="X43" s="70">
        <f t="shared" si="0"/>
        <v>0.00817810086324398</v>
      </c>
    </row>
    <row r="44" spans="1:24" ht="12.75">
      <c r="A44" s="36">
        <v>450201</v>
      </c>
      <c r="B44" s="7" t="s">
        <v>368</v>
      </c>
      <c r="C44" s="8">
        <v>5</v>
      </c>
      <c r="D44" s="7" t="s">
        <v>141</v>
      </c>
      <c r="E44" s="7" t="s">
        <v>20</v>
      </c>
      <c r="F44" s="15" t="s">
        <v>31</v>
      </c>
      <c r="G44" s="55"/>
      <c r="H44" s="7"/>
      <c r="I44" s="7"/>
      <c r="J44" s="7"/>
      <c r="K44" s="7"/>
      <c r="L44" s="7"/>
      <c r="M44" s="7"/>
      <c r="N44" s="7"/>
      <c r="O44" s="7"/>
      <c r="P44" s="7"/>
      <c r="Q44" s="7">
        <v>5</v>
      </c>
      <c r="R44" s="7">
        <v>10</v>
      </c>
      <c r="S44" s="7">
        <v>1</v>
      </c>
      <c r="T44" s="15">
        <v>2</v>
      </c>
      <c r="U44" s="27">
        <v>6</v>
      </c>
      <c r="V44" s="15">
        <v>12</v>
      </c>
      <c r="W44" s="20">
        <v>18</v>
      </c>
      <c r="X44" s="70">
        <f t="shared" si="0"/>
        <v>0.00817810086324398</v>
      </c>
    </row>
    <row r="45" spans="1:24" ht="12.75">
      <c r="A45" s="36">
        <v>500702</v>
      </c>
      <c r="B45" s="7" t="s">
        <v>375</v>
      </c>
      <c r="C45" s="8">
        <v>5</v>
      </c>
      <c r="D45" s="7" t="s">
        <v>150</v>
      </c>
      <c r="E45" s="7" t="s">
        <v>20</v>
      </c>
      <c r="F45" s="15" t="s">
        <v>1</v>
      </c>
      <c r="G45" s="55"/>
      <c r="H45" s="7"/>
      <c r="I45" s="7"/>
      <c r="J45" s="7"/>
      <c r="K45" s="7"/>
      <c r="L45" s="7"/>
      <c r="M45" s="7"/>
      <c r="N45" s="7"/>
      <c r="O45" s="7"/>
      <c r="P45" s="7"/>
      <c r="Q45" s="7">
        <v>4</v>
      </c>
      <c r="R45" s="7">
        <v>11</v>
      </c>
      <c r="S45" s="7">
        <v>1</v>
      </c>
      <c r="T45" s="15">
        <v>1</v>
      </c>
      <c r="U45" s="27">
        <v>5</v>
      </c>
      <c r="V45" s="15">
        <v>12</v>
      </c>
      <c r="W45" s="20">
        <v>17</v>
      </c>
      <c r="X45" s="70">
        <f t="shared" si="0"/>
        <v>0.007723761926397092</v>
      </c>
    </row>
    <row r="46" spans="1:24" ht="12.75">
      <c r="A46" s="36">
        <v>142401</v>
      </c>
      <c r="B46" s="7" t="s">
        <v>340</v>
      </c>
      <c r="C46" s="8">
        <v>5</v>
      </c>
      <c r="D46" s="7" t="s">
        <v>117</v>
      </c>
      <c r="E46" s="7" t="s">
        <v>54</v>
      </c>
      <c r="F46" s="15" t="s">
        <v>36</v>
      </c>
      <c r="G46" s="55"/>
      <c r="H46" s="7"/>
      <c r="I46" s="7"/>
      <c r="J46" s="7"/>
      <c r="K46" s="7"/>
      <c r="L46" s="7"/>
      <c r="M46" s="7">
        <v>1</v>
      </c>
      <c r="N46" s="7"/>
      <c r="O46" s="7"/>
      <c r="P46" s="7"/>
      <c r="Q46" s="7">
        <v>8</v>
      </c>
      <c r="R46" s="7">
        <v>2</v>
      </c>
      <c r="S46" s="7">
        <v>5</v>
      </c>
      <c r="T46" s="15"/>
      <c r="U46" s="27">
        <v>14</v>
      </c>
      <c r="V46" s="15">
        <v>2</v>
      </c>
      <c r="W46" s="20">
        <v>16</v>
      </c>
      <c r="X46" s="70">
        <f t="shared" si="0"/>
        <v>0.007269422989550204</v>
      </c>
    </row>
    <row r="47" spans="1:24" ht="12.75">
      <c r="A47" s="36">
        <v>160905</v>
      </c>
      <c r="B47" s="7" t="s">
        <v>346</v>
      </c>
      <c r="C47" s="8">
        <v>5</v>
      </c>
      <c r="D47" s="7" t="s">
        <v>122</v>
      </c>
      <c r="E47" s="7" t="s">
        <v>20</v>
      </c>
      <c r="F47" s="15" t="s">
        <v>34</v>
      </c>
      <c r="G47" s="55"/>
      <c r="H47" s="7"/>
      <c r="I47" s="7"/>
      <c r="J47" s="7"/>
      <c r="K47" s="7"/>
      <c r="L47" s="7"/>
      <c r="M47" s="7"/>
      <c r="N47" s="7"/>
      <c r="O47" s="7"/>
      <c r="P47" s="7">
        <v>2</v>
      </c>
      <c r="Q47" s="7">
        <v>5</v>
      </c>
      <c r="R47" s="7">
        <v>5</v>
      </c>
      <c r="S47" s="7">
        <v>2</v>
      </c>
      <c r="T47" s="15">
        <v>2</v>
      </c>
      <c r="U47" s="27">
        <v>7</v>
      </c>
      <c r="V47" s="15">
        <v>9</v>
      </c>
      <c r="W47" s="20">
        <v>16</v>
      </c>
      <c r="X47" s="70">
        <f t="shared" si="0"/>
        <v>0.007269422989550204</v>
      </c>
    </row>
    <row r="48" spans="1:24" ht="12.75">
      <c r="A48" s="36">
        <v>160901</v>
      </c>
      <c r="B48" s="7" t="s">
        <v>344</v>
      </c>
      <c r="C48" s="8">
        <v>5</v>
      </c>
      <c r="D48" s="7" t="s">
        <v>120</v>
      </c>
      <c r="E48" s="7" t="s">
        <v>20</v>
      </c>
      <c r="F48" s="15" t="s">
        <v>34</v>
      </c>
      <c r="G48" s="55"/>
      <c r="H48" s="7"/>
      <c r="I48" s="7"/>
      <c r="J48" s="7"/>
      <c r="K48" s="7"/>
      <c r="L48" s="7"/>
      <c r="M48" s="7"/>
      <c r="N48" s="7"/>
      <c r="O48" s="7"/>
      <c r="P48" s="7"/>
      <c r="Q48" s="7">
        <v>3</v>
      </c>
      <c r="R48" s="7">
        <v>9</v>
      </c>
      <c r="S48" s="7">
        <v>1</v>
      </c>
      <c r="T48" s="15">
        <v>1</v>
      </c>
      <c r="U48" s="27">
        <v>4</v>
      </c>
      <c r="V48" s="15">
        <v>10</v>
      </c>
      <c r="W48" s="20">
        <v>14</v>
      </c>
      <c r="X48" s="70">
        <f t="shared" si="0"/>
        <v>0.006360745115856429</v>
      </c>
    </row>
    <row r="49" spans="1:24" ht="12.75">
      <c r="A49" s="36">
        <v>270101</v>
      </c>
      <c r="B49" s="7" t="s">
        <v>357</v>
      </c>
      <c r="C49" s="8">
        <v>5</v>
      </c>
      <c r="D49" s="7" t="s">
        <v>134</v>
      </c>
      <c r="E49" s="7" t="s">
        <v>20</v>
      </c>
      <c r="F49" s="15" t="s">
        <v>35</v>
      </c>
      <c r="G49" s="55"/>
      <c r="H49" s="7"/>
      <c r="I49" s="7"/>
      <c r="J49" s="7"/>
      <c r="K49" s="7"/>
      <c r="L49" s="7"/>
      <c r="M49" s="7">
        <v>1</v>
      </c>
      <c r="N49" s="7">
        <v>2</v>
      </c>
      <c r="O49" s="7"/>
      <c r="P49" s="7"/>
      <c r="Q49" s="7">
        <v>5</v>
      </c>
      <c r="R49" s="7">
        <v>6</v>
      </c>
      <c r="S49" s="7"/>
      <c r="T49" s="15"/>
      <c r="U49" s="27">
        <v>6</v>
      </c>
      <c r="V49" s="15">
        <v>8</v>
      </c>
      <c r="W49" s="20">
        <v>14</v>
      </c>
      <c r="X49" s="70">
        <f t="shared" si="0"/>
        <v>0.006360745115856429</v>
      </c>
    </row>
    <row r="50" spans="1:24" ht="12.75">
      <c r="A50" s="36">
        <v>500602</v>
      </c>
      <c r="B50" s="7" t="s">
        <v>374</v>
      </c>
      <c r="C50" s="8">
        <v>5</v>
      </c>
      <c r="D50" s="7" t="s">
        <v>147</v>
      </c>
      <c r="E50" s="7" t="s">
        <v>20</v>
      </c>
      <c r="F50" s="15" t="s">
        <v>34</v>
      </c>
      <c r="G50" s="55"/>
      <c r="H50" s="7">
        <v>1</v>
      </c>
      <c r="I50" s="7">
        <v>1</v>
      </c>
      <c r="J50" s="7"/>
      <c r="K50" s="7"/>
      <c r="L50" s="7"/>
      <c r="M50" s="7"/>
      <c r="N50" s="7"/>
      <c r="O50" s="7"/>
      <c r="P50" s="7"/>
      <c r="Q50" s="7">
        <v>7</v>
      </c>
      <c r="R50" s="7">
        <v>3</v>
      </c>
      <c r="S50" s="7">
        <v>2</v>
      </c>
      <c r="T50" s="15"/>
      <c r="U50" s="27">
        <v>10</v>
      </c>
      <c r="V50" s="15">
        <v>4</v>
      </c>
      <c r="W50" s="20">
        <v>14</v>
      </c>
      <c r="X50" s="70">
        <f t="shared" si="0"/>
        <v>0.006360745115856429</v>
      </c>
    </row>
    <row r="51" spans="1:24" ht="12.75">
      <c r="A51" s="30" t="s">
        <v>295</v>
      </c>
      <c r="B51" s="7" t="s">
        <v>325</v>
      </c>
      <c r="C51" s="8">
        <v>5</v>
      </c>
      <c r="D51" s="7" t="s">
        <v>104</v>
      </c>
      <c r="E51" s="7" t="s">
        <v>20</v>
      </c>
      <c r="F51" s="15" t="s">
        <v>34</v>
      </c>
      <c r="G51" s="55"/>
      <c r="H51" s="7"/>
      <c r="I51" s="7"/>
      <c r="J51" s="7"/>
      <c r="K51" s="7"/>
      <c r="L51" s="7"/>
      <c r="M51" s="7"/>
      <c r="N51" s="7"/>
      <c r="O51" s="7">
        <v>1</v>
      </c>
      <c r="P51" s="7"/>
      <c r="Q51" s="7">
        <v>2</v>
      </c>
      <c r="R51" s="7">
        <v>6</v>
      </c>
      <c r="S51" s="7"/>
      <c r="T51" s="15">
        <v>4</v>
      </c>
      <c r="U51" s="27">
        <v>3</v>
      </c>
      <c r="V51" s="15">
        <v>10</v>
      </c>
      <c r="W51" s="20">
        <v>13</v>
      </c>
      <c r="X51" s="70">
        <f t="shared" si="0"/>
        <v>0.005906406179009541</v>
      </c>
    </row>
    <row r="52" spans="1:24" ht="12.75">
      <c r="A52" s="36">
        <v>140901</v>
      </c>
      <c r="B52" s="7" t="s">
        <v>337</v>
      </c>
      <c r="C52" s="8">
        <v>5</v>
      </c>
      <c r="D52" s="7" t="s">
        <v>114</v>
      </c>
      <c r="E52" s="7" t="s">
        <v>54</v>
      </c>
      <c r="F52" s="15" t="s">
        <v>36</v>
      </c>
      <c r="G52" s="55"/>
      <c r="H52" s="7"/>
      <c r="I52" s="7"/>
      <c r="J52" s="7"/>
      <c r="K52" s="7"/>
      <c r="L52" s="7"/>
      <c r="M52" s="7"/>
      <c r="N52" s="7"/>
      <c r="O52" s="7">
        <v>1</v>
      </c>
      <c r="P52" s="7"/>
      <c r="Q52" s="7">
        <v>9</v>
      </c>
      <c r="R52" s="7">
        <v>1</v>
      </c>
      <c r="S52" s="7">
        <v>2</v>
      </c>
      <c r="T52" s="15"/>
      <c r="U52" s="27">
        <v>12</v>
      </c>
      <c r="V52" s="15">
        <v>1</v>
      </c>
      <c r="W52" s="20">
        <v>13</v>
      </c>
      <c r="X52" s="70">
        <f t="shared" si="0"/>
        <v>0.005906406179009541</v>
      </c>
    </row>
    <row r="53" spans="1:24" ht="12.75">
      <c r="A53" s="30" t="s">
        <v>289</v>
      </c>
      <c r="B53" s="7" t="s">
        <v>316</v>
      </c>
      <c r="C53" s="8">
        <v>5</v>
      </c>
      <c r="D53" s="7" t="s">
        <v>93</v>
      </c>
      <c r="E53" s="7" t="s">
        <v>53</v>
      </c>
      <c r="F53" s="15" t="s">
        <v>30</v>
      </c>
      <c r="G53" s="55"/>
      <c r="H53" s="7"/>
      <c r="I53" s="7"/>
      <c r="J53" s="7"/>
      <c r="K53" s="7"/>
      <c r="L53" s="7"/>
      <c r="M53" s="7"/>
      <c r="N53" s="7"/>
      <c r="O53" s="7"/>
      <c r="P53" s="7"/>
      <c r="Q53" s="7">
        <v>5</v>
      </c>
      <c r="R53" s="7">
        <v>7</v>
      </c>
      <c r="S53" s="7"/>
      <c r="T53" s="15"/>
      <c r="U53" s="27">
        <v>5</v>
      </c>
      <c r="V53" s="15">
        <v>7</v>
      </c>
      <c r="W53" s="20">
        <v>12</v>
      </c>
      <c r="X53" s="70">
        <f t="shared" si="0"/>
        <v>0.005452067242162653</v>
      </c>
    </row>
    <row r="54" spans="1:24" ht="12.75">
      <c r="A54" s="36">
        <v>450603</v>
      </c>
      <c r="B54" s="7" t="s">
        <v>370</v>
      </c>
      <c r="C54" s="8">
        <v>5</v>
      </c>
      <c r="D54" s="7" t="s">
        <v>143</v>
      </c>
      <c r="E54" s="7" t="s">
        <v>20</v>
      </c>
      <c r="F54" s="15" t="s">
        <v>31</v>
      </c>
      <c r="G54" s="55"/>
      <c r="H54" s="7"/>
      <c r="I54" s="7"/>
      <c r="J54" s="7"/>
      <c r="K54" s="7"/>
      <c r="L54" s="7"/>
      <c r="M54" s="7"/>
      <c r="N54" s="7">
        <v>1</v>
      </c>
      <c r="O54" s="7"/>
      <c r="P54" s="7"/>
      <c r="Q54" s="7">
        <v>9</v>
      </c>
      <c r="R54" s="7"/>
      <c r="S54" s="7">
        <v>2</v>
      </c>
      <c r="T54" s="15"/>
      <c r="U54" s="27">
        <v>11</v>
      </c>
      <c r="V54" s="15">
        <v>1</v>
      </c>
      <c r="W54" s="20">
        <v>12</v>
      </c>
      <c r="X54" s="70">
        <f t="shared" si="0"/>
        <v>0.005452067242162653</v>
      </c>
    </row>
    <row r="55" spans="1:24" ht="12.75">
      <c r="A55" s="30">
        <v>110101</v>
      </c>
      <c r="B55" s="7" t="s">
        <v>327</v>
      </c>
      <c r="C55" s="8">
        <v>5</v>
      </c>
      <c r="D55" s="7" t="s">
        <v>106</v>
      </c>
      <c r="E55" s="7" t="s">
        <v>20</v>
      </c>
      <c r="F55" s="15" t="s">
        <v>35</v>
      </c>
      <c r="G55" s="55"/>
      <c r="H55" s="7"/>
      <c r="I55" s="7"/>
      <c r="J55" s="7"/>
      <c r="K55" s="7"/>
      <c r="L55" s="7"/>
      <c r="M55" s="7"/>
      <c r="N55" s="7"/>
      <c r="O55" s="7"/>
      <c r="P55" s="7"/>
      <c r="Q55" s="7">
        <v>7</v>
      </c>
      <c r="R55" s="7">
        <v>1</v>
      </c>
      <c r="S55" s="7">
        <v>3</v>
      </c>
      <c r="T55" s="15"/>
      <c r="U55" s="27">
        <v>10</v>
      </c>
      <c r="V55" s="15">
        <v>1</v>
      </c>
      <c r="W55" s="20">
        <v>11</v>
      </c>
      <c r="X55" s="70">
        <f t="shared" si="0"/>
        <v>0.004997728305315766</v>
      </c>
    </row>
    <row r="56" spans="1:24" ht="12.75">
      <c r="A56" s="36">
        <v>260101</v>
      </c>
      <c r="B56" s="7" t="s">
        <v>353</v>
      </c>
      <c r="C56" s="8">
        <v>5</v>
      </c>
      <c r="D56" s="7" t="s">
        <v>129</v>
      </c>
      <c r="E56" s="7" t="s">
        <v>53</v>
      </c>
      <c r="F56" s="15" t="s">
        <v>37</v>
      </c>
      <c r="G56" s="55"/>
      <c r="H56" s="7"/>
      <c r="I56" s="7"/>
      <c r="J56" s="7"/>
      <c r="K56" s="7"/>
      <c r="L56" s="7"/>
      <c r="M56" s="7">
        <v>1</v>
      </c>
      <c r="N56" s="7">
        <v>2</v>
      </c>
      <c r="O56" s="7"/>
      <c r="P56" s="7"/>
      <c r="Q56" s="7">
        <v>2</v>
      </c>
      <c r="R56" s="7">
        <v>6</v>
      </c>
      <c r="S56" s="7"/>
      <c r="T56" s="15"/>
      <c r="U56" s="27">
        <v>3</v>
      </c>
      <c r="V56" s="15">
        <v>8</v>
      </c>
      <c r="W56" s="20">
        <v>11</v>
      </c>
      <c r="X56" s="70">
        <f t="shared" si="0"/>
        <v>0.004997728305315766</v>
      </c>
    </row>
    <row r="57" spans="1:24" ht="12.75">
      <c r="A57" s="36">
        <v>270101</v>
      </c>
      <c r="B57" s="7" t="s">
        <v>356</v>
      </c>
      <c r="C57" s="8">
        <v>5</v>
      </c>
      <c r="D57" s="7" t="s">
        <v>133</v>
      </c>
      <c r="E57" s="7" t="s">
        <v>20</v>
      </c>
      <c r="F57" s="15" t="s">
        <v>35</v>
      </c>
      <c r="G57" s="55"/>
      <c r="H57" s="7"/>
      <c r="I57" s="7"/>
      <c r="J57" s="7"/>
      <c r="K57" s="7"/>
      <c r="L57" s="7"/>
      <c r="M57" s="7"/>
      <c r="N57" s="7">
        <v>1</v>
      </c>
      <c r="O57" s="7"/>
      <c r="P57" s="7"/>
      <c r="Q57" s="7">
        <v>4</v>
      </c>
      <c r="R57" s="7">
        <v>5</v>
      </c>
      <c r="S57" s="7">
        <v>1</v>
      </c>
      <c r="T57" s="15"/>
      <c r="U57" s="27">
        <v>5</v>
      </c>
      <c r="V57" s="15">
        <v>6</v>
      </c>
      <c r="W57" s="20">
        <v>11</v>
      </c>
      <c r="X57" s="70">
        <f t="shared" si="0"/>
        <v>0.004997728305315766</v>
      </c>
    </row>
    <row r="58" spans="1:24" ht="12.75">
      <c r="A58" s="36">
        <v>400501</v>
      </c>
      <c r="B58" s="7" t="s">
        <v>360</v>
      </c>
      <c r="C58" s="8">
        <v>5</v>
      </c>
      <c r="D58" s="7" t="s">
        <v>137</v>
      </c>
      <c r="E58" s="7" t="s">
        <v>20</v>
      </c>
      <c r="F58" s="15" t="s">
        <v>35</v>
      </c>
      <c r="G58" s="55"/>
      <c r="H58" s="7"/>
      <c r="I58" s="7">
        <v>1</v>
      </c>
      <c r="J58" s="7"/>
      <c r="K58" s="7"/>
      <c r="L58" s="7"/>
      <c r="M58" s="7">
        <v>1</v>
      </c>
      <c r="N58" s="7"/>
      <c r="O58" s="7"/>
      <c r="P58" s="7"/>
      <c r="Q58" s="7">
        <v>4</v>
      </c>
      <c r="R58" s="7">
        <v>5</v>
      </c>
      <c r="S58" s="7"/>
      <c r="T58" s="15"/>
      <c r="U58" s="27">
        <v>6</v>
      </c>
      <c r="V58" s="15">
        <v>5</v>
      </c>
      <c r="W58" s="20">
        <v>11</v>
      </c>
      <c r="X58" s="70">
        <f t="shared" si="0"/>
        <v>0.004997728305315766</v>
      </c>
    </row>
    <row r="59" spans="1:24" ht="12.75">
      <c r="A59" s="36">
        <v>521904</v>
      </c>
      <c r="B59" s="7" t="s">
        <v>389</v>
      </c>
      <c r="C59" s="8">
        <v>5</v>
      </c>
      <c r="D59" s="7" t="s">
        <v>166</v>
      </c>
      <c r="E59" s="7" t="s">
        <v>32</v>
      </c>
      <c r="F59" s="15" t="s">
        <v>32</v>
      </c>
      <c r="G59" s="55"/>
      <c r="H59" s="7"/>
      <c r="I59" s="7"/>
      <c r="J59" s="7"/>
      <c r="K59" s="7"/>
      <c r="L59" s="7"/>
      <c r="M59" s="7"/>
      <c r="N59" s="7"/>
      <c r="O59" s="7"/>
      <c r="P59" s="7"/>
      <c r="Q59" s="7"/>
      <c r="R59" s="7">
        <v>8</v>
      </c>
      <c r="S59" s="7"/>
      <c r="T59" s="15">
        <v>3</v>
      </c>
      <c r="U59" s="27">
        <v>0</v>
      </c>
      <c r="V59" s="15">
        <v>11</v>
      </c>
      <c r="W59" s="20">
        <v>11</v>
      </c>
      <c r="X59" s="70">
        <f t="shared" si="0"/>
        <v>0.004997728305315766</v>
      </c>
    </row>
    <row r="60" spans="1:24" ht="12.75">
      <c r="A60" s="30">
        <v>110101</v>
      </c>
      <c r="B60" s="7" t="s">
        <v>326</v>
      </c>
      <c r="C60" s="8">
        <v>5</v>
      </c>
      <c r="D60" s="7" t="s">
        <v>105</v>
      </c>
      <c r="E60" s="7" t="s">
        <v>20</v>
      </c>
      <c r="F60" s="15" t="s">
        <v>35</v>
      </c>
      <c r="G60" s="55"/>
      <c r="H60" s="7"/>
      <c r="I60" s="7"/>
      <c r="J60" s="7">
        <v>1</v>
      </c>
      <c r="K60" s="7"/>
      <c r="L60" s="7"/>
      <c r="M60" s="7">
        <v>1</v>
      </c>
      <c r="N60" s="7"/>
      <c r="O60" s="7"/>
      <c r="P60" s="7"/>
      <c r="Q60" s="7">
        <v>4</v>
      </c>
      <c r="R60" s="7">
        <v>1</v>
      </c>
      <c r="S60" s="7">
        <v>3</v>
      </c>
      <c r="T60" s="15"/>
      <c r="U60" s="27">
        <v>8</v>
      </c>
      <c r="V60" s="15">
        <v>2</v>
      </c>
      <c r="W60" s="20">
        <v>10</v>
      </c>
      <c r="X60" s="70">
        <f t="shared" si="0"/>
        <v>0.004543389368468878</v>
      </c>
    </row>
    <row r="61" spans="1:24" ht="12.75">
      <c r="A61" s="36">
        <v>131312</v>
      </c>
      <c r="B61" s="7" t="s">
        <v>332</v>
      </c>
      <c r="C61" s="8">
        <v>5</v>
      </c>
      <c r="D61" s="7" t="s">
        <v>109</v>
      </c>
      <c r="E61" s="7" t="s">
        <v>20</v>
      </c>
      <c r="F61" s="15" t="s">
        <v>1</v>
      </c>
      <c r="G61" s="55"/>
      <c r="H61" s="7"/>
      <c r="I61" s="7"/>
      <c r="J61" s="7"/>
      <c r="K61" s="7"/>
      <c r="L61" s="7"/>
      <c r="M61" s="7"/>
      <c r="N61" s="7"/>
      <c r="O61" s="7"/>
      <c r="P61" s="7"/>
      <c r="Q61" s="7">
        <v>4</v>
      </c>
      <c r="R61" s="7">
        <v>3</v>
      </c>
      <c r="S61" s="7">
        <v>1</v>
      </c>
      <c r="T61" s="15">
        <v>2</v>
      </c>
      <c r="U61" s="27">
        <v>5</v>
      </c>
      <c r="V61" s="15">
        <v>5</v>
      </c>
      <c r="W61" s="20">
        <v>10</v>
      </c>
      <c r="X61" s="70">
        <f t="shared" si="0"/>
        <v>0.004543389368468878</v>
      </c>
    </row>
    <row r="62" spans="1:24" ht="12.75">
      <c r="A62" s="36">
        <v>500703</v>
      </c>
      <c r="B62" s="7" t="s">
        <v>376</v>
      </c>
      <c r="C62" s="8">
        <v>5</v>
      </c>
      <c r="D62" s="7" t="s">
        <v>151</v>
      </c>
      <c r="E62" s="7" t="s">
        <v>20</v>
      </c>
      <c r="F62" s="15" t="s">
        <v>1</v>
      </c>
      <c r="G62" s="55"/>
      <c r="H62" s="7"/>
      <c r="I62" s="7"/>
      <c r="J62" s="7"/>
      <c r="K62" s="7"/>
      <c r="L62" s="7"/>
      <c r="M62" s="7"/>
      <c r="N62" s="7">
        <v>1</v>
      </c>
      <c r="O62" s="7"/>
      <c r="P62" s="7"/>
      <c r="Q62" s="7">
        <v>1</v>
      </c>
      <c r="R62" s="7">
        <v>5</v>
      </c>
      <c r="S62" s="7"/>
      <c r="T62" s="15">
        <v>2</v>
      </c>
      <c r="U62" s="27">
        <v>1</v>
      </c>
      <c r="V62" s="15">
        <v>8</v>
      </c>
      <c r="W62" s="20">
        <v>9</v>
      </c>
      <c r="X62" s="70">
        <f t="shared" si="0"/>
        <v>0.00408905043162199</v>
      </c>
    </row>
    <row r="63" spans="1:24" ht="12.75">
      <c r="A63" s="30" t="s">
        <v>282</v>
      </c>
      <c r="B63" s="7" t="s">
        <v>319</v>
      </c>
      <c r="C63" s="8">
        <v>5</v>
      </c>
      <c r="D63" s="7" t="s">
        <v>96</v>
      </c>
      <c r="E63" s="7" t="s">
        <v>53</v>
      </c>
      <c r="F63" s="15" t="s">
        <v>30</v>
      </c>
      <c r="G63" s="55">
        <v>1</v>
      </c>
      <c r="H63" s="7"/>
      <c r="I63" s="7"/>
      <c r="J63" s="7"/>
      <c r="K63" s="7"/>
      <c r="L63" s="7"/>
      <c r="M63" s="7"/>
      <c r="N63" s="7"/>
      <c r="O63" s="7"/>
      <c r="P63" s="7"/>
      <c r="Q63" s="7">
        <v>5</v>
      </c>
      <c r="R63" s="7"/>
      <c r="S63" s="7">
        <v>2</v>
      </c>
      <c r="T63" s="15"/>
      <c r="U63" s="27">
        <v>8</v>
      </c>
      <c r="V63" s="15">
        <v>0</v>
      </c>
      <c r="W63" s="20">
        <v>8</v>
      </c>
      <c r="X63" s="70">
        <f t="shared" si="0"/>
        <v>0.003634711494775102</v>
      </c>
    </row>
    <row r="64" spans="1:24" ht="12.75">
      <c r="A64" s="36">
        <v>140701</v>
      </c>
      <c r="B64" s="7" t="s">
        <v>335</v>
      </c>
      <c r="C64" s="8">
        <v>5</v>
      </c>
      <c r="D64" s="7" t="s">
        <v>112</v>
      </c>
      <c r="E64" s="7" t="s">
        <v>54</v>
      </c>
      <c r="F64" s="15" t="s">
        <v>36</v>
      </c>
      <c r="G64" s="55">
        <v>1</v>
      </c>
      <c r="H64" s="7"/>
      <c r="I64" s="7"/>
      <c r="J64" s="7"/>
      <c r="K64" s="7"/>
      <c r="L64" s="7"/>
      <c r="M64" s="7">
        <v>1</v>
      </c>
      <c r="N64" s="7"/>
      <c r="O64" s="7"/>
      <c r="P64" s="7"/>
      <c r="Q64" s="7">
        <v>6</v>
      </c>
      <c r="R64" s="7"/>
      <c r="S64" s="7"/>
      <c r="T64" s="15"/>
      <c r="U64" s="27">
        <v>8</v>
      </c>
      <c r="V64" s="15">
        <v>0</v>
      </c>
      <c r="W64" s="20">
        <v>8</v>
      </c>
      <c r="X64" s="70">
        <f t="shared" si="0"/>
        <v>0.003634711494775102</v>
      </c>
    </row>
    <row r="65" spans="1:24" ht="12.75">
      <c r="A65" s="36">
        <v>160902</v>
      </c>
      <c r="B65" s="7" t="s">
        <v>345</v>
      </c>
      <c r="C65" s="8">
        <v>5</v>
      </c>
      <c r="D65" s="7" t="s">
        <v>121</v>
      </c>
      <c r="E65" s="7" t="s">
        <v>20</v>
      </c>
      <c r="F65" s="15" t="s">
        <v>34</v>
      </c>
      <c r="G65" s="55"/>
      <c r="H65" s="7"/>
      <c r="I65" s="7"/>
      <c r="J65" s="7"/>
      <c r="K65" s="7"/>
      <c r="L65" s="7"/>
      <c r="M65" s="7"/>
      <c r="N65" s="7">
        <v>1</v>
      </c>
      <c r="O65" s="7">
        <v>1</v>
      </c>
      <c r="P65" s="7"/>
      <c r="Q65" s="7"/>
      <c r="R65" s="7">
        <v>3</v>
      </c>
      <c r="S65" s="7"/>
      <c r="T65" s="15">
        <v>2</v>
      </c>
      <c r="U65" s="27">
        <v>1</v>
      </c>
      <c r="V65" s="15">
        <v>6</v>
      </c>
      <c r="W65" s="20">
        <v>7</v>
      </c>
      <c r="X65" s="70">
        <f t="shared" si="0"/>
        <v>0.0031803725579282144</v>
      </c>
    </row>
    <row r="66" spans="1:24" ht="12.75">
      <c r="A66" s="36">
        <v>521201</v>
      </c>
      <c r="B66" s="7" t="s">
        <v>387</v>
      </c>
      <c r="C66" s="8">
        <v>5</v>
      </c>
      <c r="D66" s="7" t="s">
        <v>164</v>
      </c>
      <c r="E66" s="7" t="s">
        <v>41</v>
      </c>
      <c r="F66" s="15" t="s">
        <v>41</v>
      </c>
      <c r="G66" s="55"/>
      <c r="H66" s="7"/>
      <c r="I66" s="7"/>
      <c r="J66" s="7"/>
      <c r="K66" s="7">
        <v>1</v>
      </c>
      <c r="L66" s="7"/>
      <c r="M66" s="7"/>
      <c r="N66" s="7"/>
      <c r="O66" s="7"/>
      <c r="P66" s="7"/>
      <c r="Q66" s="7">
        <v>5</v>
      </c>
      <c r="R66" s="7">
        <v>1</v>
      </c>
      <c r="S66" s="7"/>
      <c r="T66" s="15"/>
      <c r="U66" s="27">
        <v>6</v>
      </c>
      <c r="V66" s="15">
        <v>1</v>
      </c>
      <c r="W66" s="20">
        <v>7</v>
      </c>
      <c r="X66" s="70">
        <f t="shared" si="0"/>
        <v>0.0031803725579282144</v>
      </c>
    </row>
    <row r="67" spans="1:24" ht="12.75">
      <c r="A67" s="36">
        <v>380101</v>
      </c>
      <c r="B67" s="7" t="s">
        <v>358</v>
      </c>
      <c r="C67" s="8">
        <v>5</v>
      </c>
      <c r="D67" s="7" t="s">
        <v>135</v>
      </c>
      <c r="E67" s="7" t="s">
        <v>20</v>
      </c>
      <c r="F67" s="15" t="s">
        <v>34</v>
      </c>
      <c r="G67" s="55"/>
      <c r="H67" s="7"/>
      <c r="I67" s="7"/>
      <c r="J67" s="7"/>
      <c r="K67" s="7"/>
      <c r="L67" s="7"/>
      <c r="M67" s="7"/>
      <c r="N67" s="7"/>
      <c r="O67" s="7"/>
      <c r="P67" s="7"/>
      <c r="Q67" s="7">
        <v>4</v>
      </c>
      <c r="R67" s="7">
        <v>2</v>
      </c>
      <c r="S67" s="7"/>
      <c r="T67" s="15"/>
      <c r="U67" s="27">
        <v>4</v>
      </c>
      <c r="V67" s="15">
        <v>2</v>
      </c>
      <c r="W67" s="20">
        <v>6</v>
      </c>
      <c r="X67" s="70">
        <f t="shared" si="0"/>
        <v>0.0027260336210813267</v>
      </c>
    </row>
    <row r="68" spans="1:24" ht="12.75">
      <c r="A68" s="30" t="s">
        <v>286</v>
      </c>
      <c r="B68" s="7" t="s">
        <v>317</v>
      </c>
      <c r="C68" s="8">
        <v>5</v>
      </c>
      <c r="D68" s="7" t="s">
        <v>94</v>
      </c>
      <c r="E68" s="7" t="s">
        <v>53</v>
      </c>
      <c r="F68" s="15" t="s">
        <v>30</v>
      </c>
      <c r="G68" s="55"/>
      <c r="H68" s="7"/>
      <c r="I68" s="7"/>
      <c r="J68" s="7"/>
      <c r="K68" s="7"/>
      <c r="L68" s="7"/>
      <c r="M68" s="7"/>
      <c r="N68" s="7"/>
      <c r="O68" s="7"/>
      <c r="P68" s="7"/>
      <c r="Q68" s="7">
        <v>2</v>
      </c>
      <c r="R68" s="7">
        <v>2</v>
      </c>
      <c r="S68" s="7"/>
      <c r="T68" s="15">
        <v>1</v>
      </c>
      <c r="U68" s="27">
        <v>2</v>
      </c>
      <c r="V68" s="15">
        <v>3</v>
      </c>
      <c r="W68" s="20">
        <v>5</v>
      </c>
      <c r="X68" s="70">
        <f t="shared" si="0"/>
        <v>0.002271694684234439</v>
      </c>
    </row>
    <row r="69" spans="1:24" ht="12.75">
      <c r="A69" s="36">
        <v>400501</v>
      </c>
      <c r="B69" s="7" t="s">
        <v>359</v>
      </c>
      <c r="C69" s="8">
        <v>5</v>
      </c>
      <c r="D69" s="7" t="s">
        <v>136</v>
      </c>
      <c r="E69" s="7" t="s">
        <v>20</v>
      </c>
      <c r="F69" s="15" t="s">
        <v>35</v>
      </c>
      <c r="G69" s="55"/>
      <c r="H69" s="7"/>
      <c r="I69" s="7"/>
      <c r="J69" s="7"/>
      <c r="K69" s="7"/>
      <c r="L69" s="7"/>
      <c r="M69" s="7"/>
      <c r="N69" s="7"/>
      <c r="O69" s="7"/>
      <c r="P69" s="7"/>
      <c r="Q69" s="7">
        <v>3</v>
      </c>
      <c r="R69" s="7">
        <v>1</v>
      </c>
      <c r="S69" s="7">
        <v>1</v>
      </c>
      <c r="T69" s="15"/>
      <c r="U69" s="27">
        <v>4</v>
      </c>
      <c r="V69" s="15">
        <v>1</v>
      </c>
      <c r="W69" s="20">
        <v>5</v>
      </c>
      <c r="X69" s="70">
        <f t="shared" si="0"/>
        <v>0.002271694684234439</v>
      </c>
    </row>
    <row r="70" spans="1:24" ht="12.75">
      <c r="A70" s="36">
        <v>440501</v>
      </c>
      <c r="B70" s="7" t="s">
        <v>367</v>
      </c>
      <c r="C70" s="8">
        <v>5</v>
      </c>
      <c r="D70" s="7" t="s">
        <v>140</v>
      </c>
      <c r="E70" s="7" t="s">
        <v>53</v>
      </c>
      <c r="F70" s="15" t="s">
        <v>30</v>
      </c>
      <c r="G70" s="55"/>
      <c r="H70" s="7"/>
      <c r="I70" s="7"/>
      <c r="J70" s="7"/>
      <c r="K70" s="7"/>
      <c r="L70" s="7"/>
      <c r="M70" s="7"/>
      <c r="N70" s="7"/>
      <c r="O70" s="7"/>
      <c r="P70" s="7"/>
      <c r="Q70" s="7">
        <v>2</v>
      </c>
      <c r="R70" s="7">
        <v>2</v>
      </c>
      <c r="S70" s="7">
        <v>1</v>
      </c>
      <c r="T70" s="15"/>
      <c r="U70" s="27">
        <v>3</v>
      </c>
      <c r="V70" s="15">
        <v>2</v>
      </c>
      <c r="W70" s="20">
        <v>5</v>
      </c>
      <c r="X70" s="70">
        <f t="shared" si="0"/>
        <v>0.002271694684234439</v>
      </c>
    </row>
    <row r="71" spans="1:24" ht="12.75">
      <c r="A71" s="36">
        <v>440501</v>
      </c>
      <c r="B71" s="7" t="s">
        <v>59</v>
      </c>
      <c r="C71" s="8">
        <v>5</v>
      </c>
      <c r="D71" s="7" t="s">
        <v>258</v>
      </c>
      <c r="E71" s="7" t="s">
        <v>53</v>
      </c>
      <c r="F71" s="15" t="s">
        <v>30</v>
      </c>
      <c r="G71" s="55"/>
      <c r="H71" s="7"/>
      <c r="I71" s="7"/>
      <c r="J71" s="7"/>
      <c r="K71" s="7"/>
      <c r="L71" s="7"/>
      <c r="M71" s="7"/>
      <c r="N71" s="7"/>
      <c r="O71" s="7"/>
      <c r="P71" s="7"/>
      <c r="Q71" s="7">
        <v>4</v>
      </c>
      <c r="R71" s="7">
        <v>1</v>
      </c>
      <c r="S71" s="7"/>
      <c r="T71" s="15"/>
      <c r="U71" s="27">
        <v>4</v>
      </c>
      <c r="V71" s="15">
        <v>1</v>
      </c>
      <c r="W71" s="20">
        <v>5</v>
      </c>
      <c r="X71" s="70">
        <f t="shared" si="0"/>
        <v>0.002271694684234439</v>
      </c>
    </row>
    <row r="72" spans="1:24" ht="12.75">
      <c r="A72" s="36">
        <v>459999</v>
      </c>
      <c r="B72" s="7" t="s">
        <v>260</v>
      </c>
      <c r="C72" s="8">
        <v>5</v>
      </c>
      <c r="D72" s="7" t="s">
        <v>259</v>
      </c>
      <c r="E72" s="7" t="s">
        <v>20</v>
      </c>
      <c r="F72" s="15" t="s">
        <v>31</v>
      </c>
      <c r="G72" s="55"/>
      <c r="H72" s="7"/>
      <c r="I72" s="7">
        <v>1</v>
      </c>
      <c r="J72" s="7"/>
      <c r="K72" s="7"/>
      <c r="L72" s="7"/>
      <c r="M72" s="7"/>
      <c r="N72" s="7">
        <v>1</v>
      </c>
      <c r="O72" s="7"/>
      <c r="P72" s="7"/>
      <c r="Q72" s="7">
        <v>1</v>
      </c>
      <c r="R72" s="7">
        <v>2</v>
      </c>
      <c r="S72" s="7"/>
      <c r="T72" s="15"/>
      <c r="U72" s="27">
        <v>2</v>
      </c>
      <c r="V72" s="15">
        <v>3</v>
      </c>
      <c r="W72" s="20">
        <v>5</v>
      </c>
      <c r="X72" s="70">
        <f t="shared" si="0"/>
        <v>0.002271694684234439</v>
      </c>
    </row>
    <row r="73" spans="1:24" ht="12.75">
      <c r="A73" s="36">
        <v>500901</v>
      </c>
      <c r="B73" s="7" t="s">
        <v>377</v>
      </c>
      <c r="C73" s="8">
        <v>5</v>
      </c>
      <c r="D73" s="7" t="s">
        <v>152</v>
      </c>
      <c r="E73" s="7" t="s">
        <v>20</v>
      </c>
      <c r="F73" s="15" t="s">
        <v>1</v>
      </c>
      <c r="G73" s="55"/>
      <c r="H73" s="7"/>
      <c r="I73" s="7"/>
      <c r="J73" s="7"/>
      <c r="K73" s="7"/>
      <c r="L73" s="7"/>
      <c r="M73" s="7"/>
      <c r="N73" s="7"/>
      <c r="O73" s="7"/>
      <c r="P73" s="7"/>
      <c r="Q73" s="7">
        <v>3</v>
      </c>
      <c r="R73" s="7">
        <v>1</v>
      </c>
      <c r="S73" s="7">
        <v>1</v>
      </c>
      <c r="T73" s="15"/>
      <c r="U73" s="27">
        <v>4</v>
      </c>
      <c r="V73" s="15">
        <v>1</v>
      </c>
      <c r="W73" s="20">
        <v>5</v>
      </c>
      <c r="X73" s="70">
        <f aca="true" t="shared" si="1" ref="X73:X92">W73/2201</f>
        <v>0.002271694684234439</v>
      </c>
    </row>
    <row r="74" spans="1:24" ht="12.75">
      <c r="A74" s="36">
        <v>520101</v>
      </c>
      <c r="B74" s="7" t="s">
        <v>157</v>
      </c>
      <c r="C74" s="8">
        <v>5</v>
      </c>
      <c r="D74" s="7" t="s">
        <v>158</v>
      </c>
      <c r="E74" s="7" t="s">
        <v>33</v>
      </c>
      <c r="F74" s="15" t="s">
        <v>33</v>
      </c>
      <c r="G74" s="55"/>
      <c r="H74" s="7"/>
      <c r="I74" s="7"/>
      <c r="J74" s="7"/>
      <c r="K74" s="7"/>
      <c r="L74" s="7"/>
      <c r="M74" s="7"/>
      <c r="N74" s="7"/>
      <c r="O74" s="7"/>
      <c r="P74" s="7"/>
      <c r="Q74" s="7">
        <v>1</v>
      </c>
      <c r="R74" s="7">
        <v>1</v>
      </c>
      <c r="S74" s="7"/>
      <c r="T74" s="15">
        <v>3</v>
      </c>
      <c r="U74" s="27">
        <v>1</v>
      </c>
      <c r="V74" s="15">
        <v>4</v>
      </c>
      <c r="W74" s="20">
        <v>5</v>
      </c>
      <c r="X74" s="70">
        <f t="shared" si="1"/>
        <v>0.002271694684234439</v>
      </c>
    </row>
    <row r="75" spans="1:24" ht="12.75">
      <c r="A75" s="36">
        <v>450602</v>
      </c>
      <c r="B75" s="7" t="s">
        <v>77</v>
      </c>
      <c r="C75" s="8">
        <v>5</v>
      </c>
      <c r="D75" s="7" t="s">
        <v>76</v>
      </c>
      <c r="E75" s="7" t="s">
        <v>53</v>
      </c>
      <c r="F75" s="15" t="s">
        <v>30</v>
      </c>
      <c r="G75" s="55"/>
      <c r="H75" s="7"/>
      <c r="I75" s="7"/>
      <c r="J75" s="7"/>
      <c r="K75" s="7"/>
      <c r="L75" s="7"/>
      <c r="M75" s="7"/>
      <c r="N75" s="7"/>
      <c r="O75" s="7"/>
      <c r="P75" s="7"/>
      <c r="Q75" s="7">
        <v>2</v>
      </c>
      <c r="R75" s="7">
        <v>2</v>
      </c>
      <c r="S75" s="7"/>
      <c r="T75" s="15"/>
      <c r="U75" s="27">
        <v>2</v>
      </c>
      <c r="V75" s="15">
        <v>2</v>
      </c>
      <c r="W75" s="20">
        <v>4</v>
      </c>
      <c r="X75" s="70">
        <f t="shared" si="1"/>
        <v>0.001817355747387551</v>
      </c>
    </row>
    <row r="76" spans="1:24" ht="12.75">
      <c r="A76" s="36">
        <v>511005</v>
      </c>
      <c r="B76" s="7" t="s">
        <v>60</v>
      </c>
      <c r="C76" s="8">
        <v>5</v>
      </c>
      <c r="D76" s="7" t="s">
        <v>263</v>
      </c>
      <c r="E76" s="7" t="s">
        <v>53</v>
      </c>
      <c r="F76" s="15" t="s">
        <v>30</v>
      </c>
      <c r="G76" s="55"/>
      <c r="H76" s="7">
        <v>1</v>
      </c>
      <c r="I76" s="7"/>
      <c r="J76" s="7"/>
      <c r="K76" s="7"/>
      <c r="L76" s="7"/>
      <c r="M76" s="7"/>
      <c r="N76" s="7">
        <v>1</v>
      </c>
      <c r="O76" s="7"/>
      <c r="P76" s="7"/>
      <c r="Q76" s="7">
        <v>1</v>
      </c>
      <c r="R76" s="7">
        <v>1</v>
      </c>
      <c r="S76" s="7"/>
      <c r="T76" s="15"/>
      <c r="U76" s="27">
        <v>1</v>
      </c>
      <c r="V76" s="15">
        <v>3</v>
      </c>
      <c r="W76" s="20">
        <v>4</v>
      </c>
      <c r="X76" s="70">
        <f t="shared" si="1"/>
        <v>0.001817355747387551</v>
      </c>
    </row>
    <row r="77" spans="1:24" ht="12.75">
      <c r="A77" s="30" t="s">
        <v>292</v>
      </c>
      <c r="B77" s="7" t="s">
        <v>321</v>
      </c>
      <c r="C77" s="8">
        <v>5</v>
      </c>
      <c r="D77" s="7" t="s">
        <v>100</v>
      </c>
      <c r="E77" s="7" t="s">
        <v>20</v>
      </c>
      <c r="F77" s="15" t="s">
        <v>34</v>
      </c>
      <c r="G77" s="55"/>
      <c r="H77" s="7"/>
      <c r="I77" s="7">
        <v>1</v>
      </c>
      <c r="J77" s="7">
        <v>2</v>
      </c>
      <c r="K77" s="7"/>
      <c r="L77" s="7"/>
      <c r="M77" s="7"/>
      <c r="N77" s="7"/>
      <c r="O77" s="7"/>
      <c r="P77" s="7"/>
      <c r="Q77" s="7"/>
      <c r="R77" s="7"/>
      <c r="S77" s="7"/>
      <c r="T77" s="15"/>
      <c r="U77" s="27">
        <v>1</v>
      </c>
      <c r="V77" s="15">
        <v>2</v>
      </c>
      <c r="W77" s="20">
        <v>3</v>
      </c>
      <c r="X77" s="70">
        <f t="shared" si="1"/>
        <v>0.0013630168105406633</v>
      </c>
    </row>
    <row r="78" spans="1:24" ht="12.75">
      <c r="A78" s="36">
        <v>500903</v>
      </c>
      <c r="B78" s="7" t="s">
        <v>378</v>
      </c>
      <c r="C78" s="8">
        <v>5</v>
      </c>
      <c r="D78" s="7" t="s">
        <v>153</v>
      </c>
      <c r="E78" s="7" t="s">
        <v>20</v>
      </c>
      <c r="F78" s="15" t="s">
        <v>1</v>
      </c>
      <c r="G78" s="55"/>
      <c r="H78" s="7"/>
      <c r="I78" s="7"/>
      <c r="J78" s="7"/>
      <c r="K78" s="7"/>
      <c r="L78" s="7"/>
      <c r="M78" s="7"/>
      <c r="N78" s="7">
        <v>1</v>
      </c>
      <c r="O78" s="7"/>
      <c r="P78" s="7"/>
      <c r="Q78" s="7">
        <v>1</v>
      </c>
      <c r="R78" s="7">
        <v>1</v>
      </c>
      <c r="S78" s="7"/>
      <c r="T78" s="15"/>
      <c r="U78" s="27">
        <v>1</v>
      </c>
      <c r="V78" s="15">
        <v>2</v>
      </c>
      <c r="W78" s="20">
        <v>3</v>
      </c>
      <c r="X78" s="70">
        <f t="shared" si="1"/>
        <v>0.0013630168105406633</v>
      </c>
    </row>
    <row r="79" spans="1:24" ht="12.75">
      <c r="A79" s="30" t="s">
        <v>290</v>
      </c>
      <c r="B79" s="7" t="s">
        <v>318</v>
      </c>
      <c r="C79" s="8">
        <v>5</v>
      </c>
      <c r="D79" s="7" t="s">
        <v>95</v>
      </c>
      <c r="E79" s="7" t="s">
        <v>53</v>
      </c>
      <c r="F79" s="15" t="s">
        <v>30</v>
      </c>
      <c r="G79" s="55"/>
      <c r="H79" s="7"/>
      <c r="I79" s="7"/>
      <c r="J79" s="7"/>
      <c r="K79" s="7"/>
      <c r="L79" s="7"/>
      <c r="M79" s="7"/>
      <c r="N79" s="7"/>
      <c r="O79" s="7"/>
      <c r="P79" s="7"/>
      <c r="Q79" s="7">
        <v>2</v>
      </c>
      <c r="R79" s="7"/>
      <c r="S79" s="7"/>
      <c r="T79" s="15"/>
      <c r="U79" s="27">
        <v>2</v>
      </c>
      <c r="V79" s="15">
        <v>0</v>
      </c>
      <c r="W79" s="20">
        <v>2</v>
      </c>
      <c r="X79" s="70">
        <f t="shared" si="1"/>
        <v>0.0009086778736937755</v>
      </c>
    </row>
    <row r="80" spans="1:24" ht="12.75">
      <c r="A80" s="36">
        <v>131205</v>
      </c>
      <c r="B80" s="7" t="s">
        <v>331</v>
      </c>
      <c r="C80" s="8">
        <v>5</v>
      </c>
      <c r="D80" s="7" t="s">
        <v>330</v>
      </c>
      <c r="E80" s="7" t="s">
        <v>32</v>
      </c>
      <c r="F80" s="15" t="s">
        <v>32</v>
      </c>
      <c r="G80" s="55"/>
      <c r="H80" s="7"/>
      <c r="I80" s="7"/>
      <c r="J80" s="7"/>
      <c r="K80" s="7"/>
      <c r="L80" s="7"/>
      <c r="M80" s="7"/>
      <c r="N80" s="7"/>
      <c r="O80" s="7"/>
      <c r="P80" s="7"/>
      <c r="Q80" s="7">
        <v>1</v>
      </c>
      <c r="R80" s="7">
        <v>1</v>
      </c>
      <c r="S80" s="7"/>
      <c r="T80" s="15"/>
      <c r="U80" s="27">
        <v>1</v>
      </c>
      <c r="V80" s="15">
        <v>1</v>
      </c>
      <c r="W80" s="20">
        <v>2</v>
      </c>
      <c r="X80" s="70">
        <f t="shared" si="1"/>
        <v>0.0009086778736937755</v>
      </c>
    </row>
    <row r="81" spans="1:24" ht="12.75">
      <c r="A81" s="36">
        <v>143501</v>
      </c>
      <c r="B81" s="7" t="s">
        <v>341</v>
      </c>
      <c r="C81" s="8">
        <v>5</v>
      </c>
      <c r="D81" s="7" t="s">
        <v>118</v>
      </c>
      <c r="E81" s="7" t="s">
        <v>54</v>
      </c>
      <c r="F81" s="15" t="s">
        <v>36</v>
      </c>
      <c r="G81" s="55"/>
      <c r="H81" s="7"/>
      <c r="I81" s="7"/>
      <c r="J81" s="7"/>
      <c r="K81" s="7"/>
      <c r="L81" s="7"/>
      <c r="M81" s="7"/>
      <c r="N81" s="7"/>
      <c r="O81" s="7">
        <v>1</v>
      </c>
      <c r="P81" s="7"/>
      <c r="Q81" s="7"/>
      <c r="R81" s="7"/>
      <c r="S81" s="7">
        <v>1</v>
      </c>
      <c r="T81" s="15"/>
      <c r="U81" s="27">
        <v>2</v>
      </c>
      <c r="V81" s="15">
        <v>0</v>
      </c>
      <c r="W81" s="20">
        <v>2</v>
      </c>
      <c r="X81" s="70">
        <f t="shared" si="1"/>
        <v>0.0009086778736937755</v>
      </c>
    </row>
    <row r="82" spans="1:24" ht="12.75">
      <c r="A82" s="36">
        <v>161200</v>
      </c>
      <c r="B82" s="7" t="s">
        <v>347</v>
      </c>
      <c r="C82" s="8">
        <v>5</v>
      </c>
      <c r="D82" s="7" t="s">
        <v>123</v>
      </c>
      <c r="E82" s="7" t="s">
        <v>20</v>
      </c>
      <c r="F82" s="15" t="s">
        <v>34</v>
      </c>
      <c r="G82" s="55"/>
      <c r="H82" s="7"/>
      <c r="I82" s="7"/>
      <c r="J82" s="7"/>
      <c r="K82" s="7"/>
      <c r="L82" s="7"/>
      <c r="M82" s="7"/>
      <c r="N82" s="7"/>
      <c r="O82" s="7"/>
      <c r="P82" s="7"/>
      <c r="Q82" s="7"/>
      <c r="R82" s="7">
        <v>2</v>
      </c>
      <c r="S82" s="7"/>
      <c r="T82" s="15"/>
      <c r="U82" s="27">
        <v>0</v>
      </c>
      <c r="V82" s="15">
        <v>2</v>
      </c>
      <c r="W82" s="20">
        <v>2</v>
      </c>
      <c r="X82" s="70">
        <f t="shared" si="1"/>
        <v>0.0009086778736937755</v>
      </c>
    </row>
    <row r="83" spans="1:24" ht="12.75">
      <c r="A83" s="36">
        <v>231101</v>
      </c>
      <c r="B83" s="7" t="s">
        <v>352</v>
      </c>
      <c r="C83" s="8">
        <v>5</v>
      </c>
      <c r="D83" s="7" t="s">
        <v>351</v>
      </c>
      <c r="E83" s="7" t="s">
        <v>20</v>
      </c>
      <c r="F83" s="15" t="s">
        <v>34</v>
      </c>
      <c r="G83" s="55"/>
      <c r="H83" s="7"/>
      <c r="I83" s="7"/>
      <c r="J83" s="7"/>
      <c r="K83" s="7"/>
      <c r="L83" s="7"/>
      <c r="M83" s="7"/>
      <c r="N83" s="7"/>
      <c r="O83" s="7"/>
      <c r="P83" s="7"/>
      <c r="Q83" s="7">
        <v>1</v>
      </c>
      <c r="R83" s="7">
        <v>1</v>
      </c>
      <c r="S83" s="7"/>
      <c r="T83" s="15"/>
      <c r="U83" s="27">
        <v>1</v>
      </c>
      <c r="V83" s="15">
        <v>1</v>
      </c>
      <c r="W83" s="20">
        <v>2</v>
      </c>
      <c r="X83" s="70">
        <f t="shared" si="1"/>
        <v>0.0009086778736937755</v>
      </c>
    </row>
    <row r="84" spans="1:24" ht="12.75">
      <c r="A84" s="36">
        <v>400601</v>
      </c>
      <c r="B84" s="7" t="s">
        <v>362</v>
      </c>
      <c r="C84" s="8">
        <v>5</v>
      </c>
      <c r="D84" s="7" t="s">
        <v>57</v>
      </c>
      <c r="E84" s="7" t="s">
        <v>53</v>
      </c>
      <c r="F84" s="15" t="s">
        <v>30</v>
      </c>
      <c r="G84" s="55"/>
      <c r="H84" s="7"/>
      <c r="I84" s="7"/>
      <c r="J84" s="7"/>
      <c r="K84" s="7"/>
      <c r="L84" s="7"/>
      <c r="M84" s="7"/>
      <c r="N84" s="7"/>
      <c r="O84" s="7"/>
      <c r="P84" s="7"/>
      <c r="Q84" s="7">
        <v>1</v>
      </c>
      <c r="R84" s="7">
        <v>1</v>
      </c>
      <c r="S84" s="7"/>
      <c r="T84" s="15"/>
      <c r="U84" s="27">
        <v>1</v>
      </c>
      <c r="V84" s="15">
        <v>1</v>
      </c>
      <c r="W84" s="20">
        <v>2</v>
      </c>
      <c r="X84" s="70">
        <f t="shared" si="1"/>
        <v>0.0009086778736937755</v>
      </c>
    </row>
    <row r="85" spans="1:24" ht="12.75">
      <c r="A85" s="36">
        <v>510701</v>
      </c>
      <c r="B85" s="7" t="s">
        <v>262</v>
      </c>
      <c r="C85" s="8">
        <v>5</v>
      </c>
      <c r="D85" s="7" t="s">
        <v>261</v>
      </c>
      <c r="E85" s="7" t="s">
        <v>33</v>
      </c>
      <c r="F85" s="15" t="s">
        <v>33</v>
      </c>
      <c r="G85" s="55"/>
      <c r="H85" s="7"/>
      <c r="I85" s="7"/>
      <c r="J85" s="7"/>
      <c r="K85" s="7"/>
      <c r="L85" s="7"/>
      <c r="M85" s="7"/>
      <c r="N85" s="7"/>
      <c r="O85" s="7"/>
      <c r="P85" s="7"/>
      <c r="Q85" s="7">
        <v>1</v>
      </c>
      <c r="R85" s="7">
        <v>1</v>
      </c>
      <c r="S85" s="7"/>
      <c r="T85" s="15"/>
      <c r="U85" s="27">
        <v>1</v>
      </c>
      <c r="V85" s="15">
        <v>1</v>
      </c>
      <c r="W85" s="20">
        <v>2</v>
      </c>
      <c r="X85" s="70">
        <f t="shared" si="1"/>
        <v>0.0009086778736937755</v>
      </c>
    </row>
    <row r="86" spans="1:24" ht="12.75">
      <c r="A86" s="30" t="s">
        <v>293</v>
      </c>
      <c r="B86" s="7" t="s">
        <v>322</v>
      </c>
      <c r="C86" s="8">
        <v>5</v>
      </c>
      <c r="D86" s="7" t="s">
        <v>101</v>
      </c>
      <c r="E86" s="7" t="s">
        <v>20</v>
      </c>
      <c r="F86" s="15" t="s">
        <v>31</v>
      </c>
      <c r="G86" s="55"/>
      <c r="H86" s="7"/>
      <c r="I86" s="7"/>
      <c r="J86" s="7"/>
      <c r="K86" s="7"/>
      <c r="L86" s="7"/>
      <c r="M86" s="7"/>
      <c r="N86" s="7"/>
      <c r="O86" s="7"/>
      <c r="P86" s="7"/>
      <c r="Q86" s="7"/>
      <c r="R86" s="7">
        <v>1</v>
      </c>
      <c r="S86" s="7"/>
      <c r="T86" s="15"/>
      <c r="U86" s="27">
        <v>0</v>
      </c>
      <c r="V86" s="15">
        <v>1</v>
      </c>
      <c r="W86" s="20">
        <v>1</v>
      </c>
      <c r="X86" s="70">
        <f t="shared" si="1"/>
        <v>0.00045433893684688776</v>
      </c>
    </row>
    <row r="87" spans="1:24" ht="12.75">
      <c r="A87" s="36">
        <v>160104</v>
      </c>
      <c r="B87" s="7" t="s">
        <v>342</v>
      </c>
      <c r="C87" s="8">
        <v>5</v>
      </c>
      <c r="D87" s="7" t="s">
        <v>55</v>
      </c>
      <c r="E87" s="7" t="s">
        <v>20</v>
      </c>
      <c r="F87" s="15" t="s">
        <v>34</v>
      </c>
      <c r="G87" s="55"/>
      <c r="H87" s="7"/>
      <c r="I87" s="7"/>
      <c r="J87" s="7"/>
      <c r="K87" s="7"/>
      <c r="L87" s="7"/>
      <c r="M87" s="7"/>
      <c r="N87" s="7"/>
      <c r="O87" s="7"/>
      <c r="P87" s="7"/>
      <c r="Q87" s="7"/>
      <c r="R87" s="7">
        <v>1</v>
      </c>
      <c r="S87" s="7"/>
      <c r="T87" s="15"/>
      <c r="U87" s="27">
        <v>0</v>
      </c>
      <c r="V87" s="15">
        <v>1</v>
      </c>
      <c r="W87" s="20">
        <v>1</v>
      </c>
      <c r="X87" s="70">
        <f t="shared" si="1"/>
        <v>0.00045433893684688776</v>
      </c>
    </row>
    <row r="88" spans="1:24" ht="12.75">
      <c r="A88" s="36">
        <v>240199</v>
      </c>
      <c r="B88" s="7" t="s">
        <v>127</v>
      </c>
      <c r="C88" s="8">
        <v>5</v>
      </c>
      <c r="D88" s="7" t="s">
        <v>128</v>
      </c>
      <c r="E88" s="7" t="s">
        <v>33</v>
      </c>
      <c r="F88" s="15" t="s">
        <v>33</v>
      </c>
      <c r="G88" s="55"/>
      <c r="H88" s="7"/>
      <c r="I88" s="7"/>
      <c r="J88" s="7"/>
      <c r="K88" s="7"/>
      <c r="L88" s="7"/>
      <c r="M88" s="7"/>
      <c r="N88" s="7"/>
      <c r="O88" s="7"/>
      <c r="P88" s="7"/>
      <c r="Q88" s="7"/>
      <c r="R88" s="7">
        <v>1</v>
      </c>
      <c r="S88" s="7"/>
      <c r="T88" s="15"/>
      <c r="U88" s="27">
        <v>0</v>
      </c>
      <c r="V88" s="15">
        <v>1</v>
      </c>
      <c r="W88" s="20">
        <v>1</v>
      </c>
      <c r="X88" s="70">
        <f t="shared" si="1"/>
        <v>0.00045433893684688776</v>
      </c>
    </row>
    <row r="89" spans="1:24" ht="12.75">
      <c r="A89" s="36">
        <v>400599</v>
      </c>
      <c r="B89" s="7" t="s">
        <v>361</v>
      </c>
      <c r="C89" s="8">
        <v>5</v>
      </c>
      <c r="D89" s="7" t="s">
        <v>74</v>
      </c>
      <c r="E89" s="7" t="s">
        <v>20</v>
      </c>
      <c r="F89" s="15" t="s">
        <v>35</v>
      </c>
      <c r="G89" s="55"/>
      <c r="H89" s="7"/>
      <c r="I89" s="7"/>
      <c r="J89" s="7"/>
      <c r="K89" s="7"/>
      <c r="L89" s="7"/>
      <c r="M89" s="7"/>
      <c r="N89" s="7"/>
      <c r="O89" s="7"/>
      <c r="P89" s="7"/>
      <c r="Q89" s="7"/>
      <c r="R89" s="7">
        <v>1</v>
      </c>
      <c r="S89" s="7"/>
      <c r="T89" s="15"/>
      <c r="U89" s="27">
        <v>0</v>
      </c>
      <c r="V89" s="15">
        <v>1</v>
      </c>
      <c r="W89" s="20">
        <v>1</v>
      </c>
      <c r="X89" s="70">
        <f t="shared" si="1"/>
        <v>0.00045433893684688776</v>
      </c>
    </row>
    <row r="90" spans="1:24" ht="12.75">
      <c r="A90" s="36">
        <v>400699</v>
      </c>
      <c r="B90" s="7" t="s">
        <v>363</v>
      </c>
      <c r="C90" s="8">
        <v>5</v>
      </c>
      <c r="D90" s="7" t="s">
        <v>138</v>
      </c>
      <c r="E90" s="7" t="s">
        <v>53</v>
      </c>
      <c r="F90" s="15" t="s">
        <v>30</v>
      </c>
      <c r="G90" s="55"/>
      <c r="H90" s="7"/>
      <c r="I90" s="7"/>
      <c r="J90" s="7"/>
      <c r="K90" s="7"/>
      <c r="L90" s="7"/>
      <c r="M90" s="7"/>
      <c r="N90" s="7"/>
      <c r="O90" s="7"/>
      <c r="P90" s="7"/>
      <c r="Q90" s="7">
        <v>1</v>
      </c>
      <c r="R90" s="7"/>
      <c r="S90" s="7"/>
      <c r="T90" s="15"/>
      <c r="U90" s="27">
        <v>1</v>
      </c>
      <c r="V90" s="15">
        <v>0</v>
      </c>
      <c r="W90" s="20">
        <v>1</v>
      </c>
      <c r="X90" s="70">
        <f t="shared" si="1"/>
        <v>0.00045433893684688776</v>
      </c>
    </row>
    <row r="91" spans="1:24" ht="12.75">
      <c r="A91" s="36">
        <v>400801</v>
      </c>
      <c r="B91" s="7" t="s">
        <v>364</v>
      </c>
      <c r="C91" s="8">
        <v>5</v>
      </c>
      <c r="D91" s="7" t="s">
        <v>58</v>
      </c>
      <c r="E91" s="7" t="s">
        <v>20</v>
      </c>
      <c r="F91" s="15" t="s">
        <v>35</v>
      </c>
      <c r="G91" s="55"/>
      <c r="H91" s="7"/>
      <c r="I91" s="7"/>
      <c r="J91" s="7"/>
      <c r="K91" s="7"/>
      <c r="L91" s="7"/>
      <c r="M91" s="7"/>
      <c r="N91" s="7"/>
      <c r="O91" s="7"/>
      <c r="P91" s="7"/>
      <c r="Q91" s="7">
        <v>1</v>
      </c>
      <c r="R91" s="7"/>
      <c r="S91" s="7"/>
      <c r="T91" s="15"/>
      <c r="U91" s="27">
        <v>1</v>
      </c>
      <c r="V91" s="15">
        <v>0</v>
      </c>
      <c r="W91" s="20">
        <v>1</v>
      </c>
      <c r="X91" s="70">
        <f t="shared" si="1"/>
        <v>0.00045433893684688776</v>
      </c>
    </row>
    <row r="92" spans="1:24" ht="12.75">
      <c r="A92" s="37">
        <v>400899</v>
      </c>
      <c r="B92" s="16" t="s">
        <v>365</v>
      </c>
      <c r="C92" s="17">
        <v>5</v>
      </c>
      <c r="D92" s="16" t="s">
        <v>75</v>
      </c>
      <c r="E92" s="16" t="s">
        <v>20</v>
      </c>
      <c r="F92" s="18" t="s">
        <v>35</v>
      </c>
      <c r="G92" s="56"/>
      <c r="H92" s="16"/>
      <c r="I92" s="16"/>
      <c r="J92" s="16"/>
      <c r="K92" s="16"/>
      <c r="L92" s="16"/>
      <c r="M92" s="16"/>
      <c r="N92" s="16"/>
      <c r="O92" s="16"/>
      <c r="P92" s="16"/>
      <c r="Q92" s="16">
        <v>1</v>
      </c>
      <c r="R92" s="16"/>
      <c r="S92" s="16"/>
      <c r="T92" s="18"/>
      <c r="U92" s="28">
        <v>1</v>
      </c>
      <c r="V92" s="18">
        <v>0</v>
      </c>
      <c r="W92" s="20">
        <v>1</v>
      </c>
      <c r="X92" s="70">
        <f t="shared" si="1"/>
        <v>0.00045433893684688776</v>
      </c>
    </row>
    <row r="93" spans="1:24" ht="12.75">
      <c r="A93" s="21" t="s">
        <v>2</v>
      </c>
      <c r="B93" s="20"/>
      <c r="C93" s="21"/>
      <c r="D93" s="50"/>
      <c r="E93" s="21"/>
      <c r="F93" s="21"/>
      <c r="G93" s="20">
        <f aca="true" t="shared" si="2" ref="G93:X93">SUM(G8:G92)</f>
        <v>6</v>
      </c>
      <c r="H93" s="20">
        <f t="shared" si="2"/>
        <v>8</v>
      </c>
      <c r="I93" s="20">
        <f t="shared" si="2"/>
        <v>38</v>
      </c>
      <c r="J93" s="20">
        <f t="shared" si="2"/>
        <v>36</v>
      </c>
      <c r="K93" s="20">
        <f t="shared" si="2"/>
        <v>1</v>
      </c>
      <c r="L93" s="20">
        <f t="shared" si="2"/>
        <v>2</v>
      </c>
      <c r="M93" s="20">
        <f t="shared" si="2"/>
        <v>14</v>
      </c>
      <c r="N93" s="20">
        <f t="shared" si="2"/>
        <v>34</v>
      </c>
      <c r="O93" s="20">
        <f t="shared" si="2"/>
        <v>30</v>
      </c>
      <c r="P93" s="20">
        <f t="shared" si="2"/>
        <v>41</v>
      </c>
      <c r="Q93" s="20">
        <f t="shared" si="2"/>
        <v>749</v>
      </c>
      <c r="R93" s="20">
        <f t="shared" si="2"/>
        <v>948</v>
      </c>
      <c r="S93" s="20">
        <f t="shared" si="2"/>
        <v>133</v>
      </c>
      <c r="T93" s="20">
        <f t="shared" si="2"/>
        <v>161</v>
      </c>
      <c r="U93" s="20">
        <f t="shared" si="2"/>
        <v>971</v>
      </c>
      <c r="V93" s="20">
        <f t="shared" si="2"/>
        <v>1230</v>
      </c>
      <c r="W93" s="20">
        <f t="shared" si="2"/>
        <v>2201</v>
      </c>
      <c r="X93" s="71">
        <f t="shared" si="2"/>
        <v>0.9999999999999997</v>
      </c>
    </row>
    <row r="94" spans="1:24" ht="12.75">
      <c r="A94" s="50"/>
      <c r="B94" s="20"/>
      <c r="C94" s="21"/>
      <c r="D94" s="50"/>
      <c r="E94" s="21"/>
      <c r="F94" s="21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71"/>
    </row>
    <row r="95" spans="1:24" ht="12.75">
      <c r="A95" s="50"/>
      <c r="B95" s="20"/>
      <c r="C95" s="21"/>
      <c r="D95" s="50"/>
      <c r="E95" s="21"/>
      <c r="F95" s="21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71"/>
    </row>
    <row r="96" spans="1:23" ht="12.75">
      <c r="A96" s="73" t="s">
        <v>309</v>
      </c>
      <c r="B96" s="20"/>
      <c r="C96" s="21"/>
      <c r="D96" s="50"/>
      <c r="E96" s="21"/>
      <c r="F96" s="21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</row>
    <row r="97" spans="2:24" ht="12.75">
      <c r="B97" s="72" t="s">
        <v>303</v>
      </c>
      <c r="X97" s="70"/>
    </row>
    <row r="98" spans="2:24" ht="12.75">
      <c r="B98" s="72" t="s">
        <v>308</v>
      </c>
      <c r="X98" s="70"/>
    </row>
    <row r="99" spans="2:24" ht="12.75">
      <c r="B99" s="72" t="s">
        <v>310</v>
      </c>
      <c r="X99" s="70"/>
    </row>
    <row r="100" spans="2:24" ht="12.75">
      <c r="B100" s="72" t="s">
        <v>306</v>
      </c>
      <c r="X100" s="70"/>
    </row>
    <row r="101" spans="2:24" ht="12.75">
      <c r="B101" s="72" t="s">
        <v>304</v>
      </c>
      <c r="X101" s="70"/>
    </row>
    <row r="102" spans="2:24" ht="12.75">
      <c r="B102" s="72" t="s">
        <v>305</v>
      </c>
      <c r="X102" s="70"/>
    </row>
    <row r="103" spans="2:24" ht="12.75">
      <c r="B103" s="72" t="s">
        <v>311</v>
      </c>
      <c r="X103" s="70"/>
    </row>
    <row r="104" spans="2:24" ht="12.75">
      <c r="B104" s="72" t="s">
        <v>307</v>
      </c>
      <c r="X104" s="70"/>
    </row>
    <row r="105" spans="2:24" ht="12.75">
      <c r="B105" s="72" t="s">
        <v>312</v>
      </c>
      <c r="X105" s="70"/>
    </row>
    <row r="106" ht="12.75">
      <c r="X106" s="70"/>
    </row>
  </sheetData>
  <mergeCells count="8">
    <mergeCell ref="O6:P6"/>
    <mergeCell ref="Q6:R6"/>
    <mergeCell ref="S6:T6"/>
    <mergeCell ref="U6:V6"/>
    <mergeCell ref="G6:H6"/>
    <mergeCell ref="I6:J6"/>
    <mergeCell ref="K6:L6"/>
    <mergeCell ref="M6:N6"/>
  </mergeCells>
  <printOptions/>
  <pageMargins left="0.75" right="0.75" top="1" bottom="1" header="0.5" footer="0.5"/>
  <pageSetup horizontalDpi="600" verticalDpi="600" orientation="portrait" scale="98" r:id="rId1"/>
  <rowBreaks count="1" manualBreakCount="1">
    <brk id="52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28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48" customWidth="1"/>
    <col min="2" max="2" width="30.7109375" style="0" customWidth="1"/>
    <col min="3" max="3" width="5.7109375" style="0" customWidth="1"/>
    <col min="4" max="4" width="14.7109375" style="48" customWidth="1"/>
    <col min="5" max="5" width="7.7109375" style="0" customWidth="1"/>
    <col min="6" max="6" width="5.7109375" style="1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4" width="8.7109375" style="0" customWidth="1"/>
    <col min="15" max="15" width="6.7109375" style="0" customWidth="1"/>
    <col min="16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  <col min="21" max="21" width="6.7109375" style="0" customWidth="1"/>
    <col min="22" max="22" width="8.7109375" style="0" customWidth="1"/>
    <col min="23" max="23" width="7.7109375" style="0" customWidth="1"/>
    <col min="25" max="25" width="11.28125" style="0" bestFit="1" customWidth="1"/>
  </cols>
  <sheetData>
    <row r="1" spans="1:25" ht="12.75">
      <c r="A1" s="3" t="s">
        <v>9</v>
      </c>
      <c r="C1" s="1"/>
      <c r="E1" s="1"/>
      <c r="Y1" s="20"/>
    </row>
    <row r="2" spans="1:25" ht="12.75">
      <c r="A2" s="3" t="s">
        <v>8</v>
      </c>
      <c r="C2" s="1"/>
      <c r="E2" s="1"/>
      <c r="Y2" s="20"/>
    </row>
    <row r="3" spans="1:25" ht="12.75">
      <c r="A3" s="3" t="s">
        <v>313</v>
      </c>
      <c r="E3" s="1"/>
      <c r="Y3" s="20"/>
    </row>
    <row r="4" spans="1:25" ht="12.75">
      <c r="A4" s="3"/>
      <c r="C4" s="3" t="s">
        <v>15</v>
      </c>
      <c r="E4" s="1"/>
      <c r="Y4" s="20"/>
    </row>
    <row r="5" spans="3:25" ht="12.75">
      <c r="C5" s="1"/>
      <c r="E5" s="1"/>
      <c r="G5" s="91" t="s">
        <v>10</v>
      </c>
      <c r="H5" s="91"/>
      <c r="I5" s="91" t="s">
        <v>12</v>
      </c>
      <c r="J5" s="91"/>
      <c r="K5" s="91" t="s">
        <v>11</v>
      </c>
      <c r="L5" s="91"/>
      <c r="M5" s="91" t="s">
        <v>13</v>
      </c>
      <c r="N5" s="91"/>
      <c r="O5" s="91" t="s">
        <v>4</v>
      </c>
      <c r="P5" s="91"/>
      <c r="Q5" s="91" t="s">
        <v>5</v>
      </c>
      <c r="R5" s="91"/>
      <c r="S5" s="91" t="s">
        <v>6</v>
      </c>
      <c r="T5" s="91"/>
      <c r="U5" s="91" t="s">
        <v>14</v>
      </c>
      <c r="V5" s="91"/>
      <c r="Y5" s="20"/>
    </row>
    <row r="6" spans="1:25" ht="12.75">
      <c r="A6" s="4" t="s">
        <v>51</v>
      </c>
      <c r="B6" s="5" t="s">
        <v>85</v>
      </c>
      <c r="C6" s="6" t="s">
        <v>3</v>
      </c>
      <c r="D6" s="49" t="s">
        <v>86</v>
      </c>
      <c r="E6" s="6" t="s">
        <v>44</v>
      </c>
      <c r="F6" s="6" t="s">
        <v>45</v>
      </c>
      <c r="G6" s="34" t="s">
        <v>0</v>
      </c>
      <c r="H6" s="34" t="s">
        <v>7</v>
      </c>
      <c r="I6" s="34" t="s">
        <v>0</v>
      </c>
      <c r="J6" s="34" t="s">
        <v>7</v>
      </c>
      <c r="K6" s="34" t="s">
        <v>0</v>
      </c>
      <c r="L6" s="34" t="s">
        <v>7</v>
      </c>
      <c r="M6" s="34" t="s">
        <v>0</v>
      </c>
      <c r="N6" s="34" t="s">
        <v>7</v>
      </c>
      <c r="O6" s="34" t="s">
        <v>0</v>
      </c>
      <c r="P6" s="34" t="s">
        <v>7</v>
      </c>
      <c r="Q6" s="34" t="s">
        <v>0</v>
      </c>
      <c r="R6" s="34" t="s">
        <v>7</v>
      </c>
      <c r="S6" s="34" t="s">
        <v>0</v>
      </c>
      <c r="T6" s="34" t="s">
        <v>7</v>
      </c>
      <c r="U6" s="34" t="s">
        <v>0</v>
      </c>
      <c r="V6" s="34" t="s">
        <v>7</v>
      </c>
      <c r="W6" s="33" t="s">
        <v>2</v>
      </c>
      <c r="Y6" s="20"/>
    </row>
    <row r="7" spans="1:23" s="20" customFormat="1" ht="12.75">
      <c r="A7" s="46" t="s">
        <v>281</v>
      </c>
      <c r="B7" s="12" t="s">
        <v>314</v>
      </c>
      <c r="C7" s="13">
        <v>5</v>
      </c>
      <c r="D7" s="12" t="s">
        <v>91</v>
      </c>
      <c r="E7" s="12" t="s">
        <v>53</v>
      </c>
      <c r="F7" s="14" t="s">
        <v>30</v>
      </c>
      <c r="G7" s="57"/>
      <c r="H7" s="12"/>
      <c r="I7" s="12"/>
      <c r="J7" s="12"/>
      <c r="K7" s="12"/>
      <c r="L7" s="12"/>
      <c r="M7" s="12"/>
      <c r="N7" s="12"/>
      <c r="O7" s="12"/>
      <c r="P7" s="12"/>
      <c r="Q7" s="12">
        <v>17</v>
      </c>
      <c r="R7" s="12">
        <v>3</v>
      </c>
      <c r="S7" s="12">
        <v>3</v>
      </c>
      <c r="T7" s="14"/>
      <c r="U7" s="26">
        <f>G7+I7+K7+M7+O7+Q7+S7</f>
        <v>20</v>
      </c>
      <c r="V7" s="14">
        <f>H7+J7+L7+N7+P7+R7+T7</f>
        <v>3</v>
      </c>
      <c r="W7" s="20">
        <f>SUM(U7:V7)</f>
        <v>23</v>
      </c>
    </row>
    <row r="8" spans="1:23" s="20" customFormat="1" ht="12.75">
      <c r="A8" s="30" t="s">
        <v>285</v>
      </c>
      <c r="B8" s="7" t="s">
        <v>315</v>
      </c>
      <c r="C8" s="8">
        <v>5</v>
      </c>
      <c r="D8" s="7" t="s">
        <v>92</v>
      </c>
      <c r="E8" s="7" t="s">
        <v>53</v>
      </c>
      <c r="F8" s="15" t="s">
        <v>30</v>
      </c>
      <c r="G8" s="55"/>
      <c r="H8" s="7"/>
      <c r="I8" s="7"/>
      <c r="J8" s="7">
        <v>1</v>
      </c>
      <c r="K8" s="7"/>
      <c r="L8" s="7"/>
      <c r="M8" s="7"/>
      <c r="N8" s="7"/>
      <c r="O8" s="7"/>
      <c r="P8" s="7">
        <v>1</v>
      </c>
      <c r="Q8" s="7">
        <v>3</v>
      </c>
      <c r="R8" s="7">
        <v>27</v>
      </c>
      <c r="S8" s="7"/>
      <c r="T8" s="15">
        <v>5</v>
      </c>
      <c r="U8" s="27">
        <f>G8+I8+K8+M8+O8+Q8+S8</f>
        <v>3</v>
      </c>
      <c r="V8" s="15">
        <f>H8+J8+L8+N8+P8+R8+T8</f>
        <v>34</v>
      </c>
      <c r="W8" s="20">
        <f>SUM(U8:V8)</f>
        <v>37</v>
      </c>
    </row>
    <row r="9" spans="1:23" s="72" customFormat="1" ht="12.75">
      <c r="A9" s="89" t="s">
        <v>289</v>
      </c>
      <c r="B9" s="60" t="s">
        <v>316</v>
      </c>
      <c r="C9" s="85">
        <v>5</v>
      </c>
      <c r="D9" s="60" t="s">
        <v>93</v>
      </c>
      <c r="E9" s="60" t="s">
        <v>53</v>
      </c>
      <c r="F9" s="86" t="s">
        <v>30</v>
      </c>
      <c r="G9" s="87"/>
      <c r="H9" s="60"/>
      <c r="I9" s="60"/>
      <c r="J9" s="60"/>
      <c r="K9" s="60"/>
      <c r="L9" s="60"/>
      <c r="M9" s="60"/>
      <c r="N9" s="60"/>
      <c r="O9" s="60"/>
      <c r="P9" s="60"/>
      <c r="Q9" s="60">
        <v>5</v>
      </c>
      <c r="R9" s="60">
        <v>7</v>
      </c>
      <c r="S9" s="60"/>
      <c r="T9" s="86"/>
      <c r="U9" s="88">
        <f aca="true" t="shared" si="0" ref="U9:U68">G9+I9+K9+M9+O9+Q9+S9</f>
        <v>5</v>
      </c>
      <c r="V9" s="86">
        <f aca="true" t="shared" si="1" ref="V9:V68">H9+J9+L9+N9+P9+R9+T9</f>
        <v>7</v>
      </c>
      <c r="W9" s="72">
        <f aca="true" t="shared" si="2" ref="W9:W65">SUM(U9:V9)</f>
        <v>12</v>
      </c>
    </row>
    <row r="10" spans="1:23" s="20" customFormat="1" ht="12.75">
      <c r="A10" s="30" t="s">
        <v>286</v>
      </c>
      <c r="B10" s="7" t="s">
        <v>317</v>
      </c>
      <c r="C10" s="8">
        <v>5</v>
      </c>
      <c r="D10" s="7" t="s">
        <v>94</v>
      </c>
      <c r="E10" s="7" t="s">
        <v>53</v>
      </c>
      <c r="F10" s="15" t="s">
        <v>30</v>
      </c>
      <c r="G10" s="55"/>
      <c r="H10" s="7"/>
      <c r="I10" s="7"/>
      <c r="J10" s="7"/>
      <c r="K10" s="7"/>
      <c r="L10" s="7"/>
      <c r="M10" s="7"/>
      <c r="N10" s="7"/>
      <c r="O10" s="7"/>
      <c r="P10" s="7"/>
      <c r="Q10" s="7">
        <v>2</v>
      </c>
      <c r="R10" s="7">
        <v>2</v>
      </c>
      <c r="S10" s="7"/>
      <c r="T10" s="15">
        <v>1</v>
      </c>
      <c r="U10" s="27">
        <f t="shared" si="0"/>
        <v>2</v>
      </c>
      <c r="V10" s="15">
        <f t="shared" si="1"/>
        <v>3</v>
      </c>
      <c r="W10" s="20">
        <f t="shared" si="2"/>
        <v>5</v>
      </c>
    </row>
    <row r="11" spans="1:23" s="20" customFormat="1" ht="12.75">
      <c r="A11" s="30" t="s">
        <v>290</v>
      </c>
      <c r="B11" s="7" t="s">
        <v>318</v>
      </c>
      <c r="C11" s="8">
        <v>5</v>
      </c>
      <c r="D11" s="7" t="s">
        <v>95</v>
      </c>
      <c r="E11" s="7" t="s">
        <v>53</v>
      </c>
      <c r="F11" s="15" t="s">
        <v>30</v>
      </c>
      <c r="G11" s="55"/>
      <c r="H11" s="7"/>
      <c r="I11" s="7"/>
      <c r="J11" s="7"/>
      <c r="K11" s="7"/>
      <c r="L11" s="7"/>
      <c r="M11" s="7"/>
      <c r="N11" s="7"/>
      <c r="O11" s="7"/>
      <c r="P11" s="7"/>
      <c r="Q11" s="7">
        <v>2</v>
      </c>
      <c r="R11" s="7"/>
      <c r="S11" s="7"/>
      <c r="T11" s="15"/>
      <c r="U11" s="27">
        <f t="shared" si="0"/>
        <v>2</v>
      </c>
      <c r="V11" s="15">
        <f t="shared" si="1"/>
        <v>0</v>
      </c>
      <c r="W11" s="20">
        <f t="shared" si="2"/>
        <v>2</v>
      </c>
    </row>
    <row r="12" spans="1:23" s="20" customFormat="1" ht="12.75">
      <c r="A12" s="30" t="s">
        <v>282</v>
      </c>
      <c r="B12" s="7" t="s">
        <v>319</v>
      </c>
      <c r="C12" s="8">
        <v>5</v>
      </c>
      <c r="D12" s="7" t="s">
        <v>96</v>
      </c>
      <c r="E12" s="7" t="s">
        <v>53</v>
      </c>
      <c r="F12" s="15" t="s">
        <v>30</v>
      </c>
      <c r="G12" s="55">
        <v>1</v>
      </c>
      <c r="H12" s="7"/>
      <c r="I12" s="7"/>
      <c r="J12" s="7"/>
      <c r="K12" s="7"/>
      <c r="L12" s="7"/>
      <c r="M12" s="7"/>
      <c r="N12" s="7"/>
      <c r="O12" s="7"/>
      <c r="P12" s="7"/>
      <c r="Q12" s="7">
        <v>5</v>
      </c>
      <c r="R12" s="7"/>
      <c r="S12" s="7">
        <v>2</v>
      </c>
      <c r="T12" s="15"/>
      <c r="U12" s="27">
        <f t="shared" si="0"/>
        <v>8</v>
      </c>
      <c r="V12" s="15">
        <f t="shared" si="1"/>
        <v>0</v>
      </c>
      <c r="W12" s="20">
        <f t="shared" si="2"/>
        <v>8</v>
      </c>
    </row>
    <row r="13" spans="1:23" s="20" customFormat="1" ht="12.75">
      <c r="A13" s="30" t="s">
        <v>283</v>
      </c>
      <c r="B13" s="7" t="s">
        <v>320</v>
      </c>
      <c r="C13" s="8">
        <v>5</v>
      </c>
      <c r="D13" s="7" t="s">
        <v>97</v>
      </c>
      <c r="E13" s="7" t="s">
        <v>53</v>
      </c>
      <c r="F13" s="15" t="s">
        <v>30</v>
      </c>
      <c r="G13" s="55"/>
      <c r="H13" s="7"/>
      <c r="I13" s="7">
        <v>1</v>
      </c>
      <c r="J13" s="7"/>
      <c r="K13" s="7"/>
      <c r="L13" s="7"/>
      <c r="M13" s="7"/>
      <c r="N13" s="7"/>
      <c r="O13" s="7"/>
      <c r="P13" s="7">
        <v>1</v>
      </c>
      <c r="Q13" s="7">
        <v>4</v>
      </c>
      <c r="R13" s="7">
        <v>11</v>
      </c>
      <c r="S13" s="7"/>
      <c r="T13" s="15">
        <v>2</v>
      </c>
      <c r="U13" s="27">
        <f t="shared" si="0"/>
        <v>5</v>
      </c>
      <c r="V13" s="15">
        <f t="shared" si="1"/>
        <v>14</v>
      </c>
      <c r="W13" s="20">
        <f t="shared" si="2"/>
        <v>19</v>
      </c>
    </row>
    <row r="14" spans="1:23" s="20" customFormat="1" ht="12.75">
      <c r="A14" s="30" t="s">
        <v>291</v>
      </c>
      <c r="B14" s="7" t="s">
        <v>98</v>
      </c>
      <c r="C14" s="8">
        <v>5</v>
      </c>
      <c r="D14" s="7" t="s">
        <v>99</v>
      </c>
      <c r="E14" s="7" t="s">
        <v>53</v>
      </c>
      <c r="F14" s="15" t="s">
        <v>30</v>
      </c>
      <c r="G14" s="55"/>
      <c r="H14" s="7"/>
      <c r="I14" s="7"/>
      <c r="J14" s="7"/>
      <c r="K14" s="7"/>
      <c r="L14" s="7"/>
      <c r="M14" s="7"/>
      <c r="N14" s="7"/>
      <c r="O14" s="7"/>
      <c r="P14" s="7"/>
      <c r="Q14" s="7">
        <v>10</v>
      </c>
      <c r="R14" s="7">
        <v>3</v>
      </c>
      <c r="S14" s="7">
        <v>4</v>
      </c>
      <c r="T14" s="15">
        <v>1</v>
      </c>
      <c r="U14" s="27">
        <f t="shared" si="0"/>
        <v>14</v>
      </c>
      <c r="V14" s="15">
        <f t="shared" si="1"/>
        <v>4</v>
      </c>
      <c r="W14" s="20">
        <f t="shared" si="2"/>
        <v>18</v>
      </c>
    </row>
    <row r="15" spans="1:23" s="20" customFormat="1" ht="12.75">
      <c r="A15" s="30" t="s">
        <v>292</v>
      </c>
      <c r="B15" s="7" t="s">
        <v>321</v>
      </c>
      <c r="C15" s="8">
        <v>5</v>
      </c>
      <c r="D15" s="7" t="s">
        <v>100</v>
      </c>
      <c r="E15" s="7" t="s">
        <v>20</v>
      </c>
      <c r="F15" s="15" t="s">
        <v>34</v>
      </c>
      <c r="G15" s="55"/>
      <c r="H15" s="7"/>
      <c r="I15" s="7">
        <v>1</v>
      </c>
      <c r="J15" s="7">
        <v>2</v>
      </c>
      <c r="K15" s="7"/>
      <c r="L15" s="7"/>
      <c r="M15" s="7"/>
      <c r="N15" s="7"/>
      <c r="O15" s="7"/>
      <c r="P15" s="7"/>
      <c r="Q15" s="7"/>
      <c r="R15" s="7"/>
      <c r="S15" s="7"/>
      <c r="T15" s="15"/>
      <c r="U15" s="27">
        <f t="shared" si="0"/>
        <v>1</v>
      </c>
      <c r="V15" s="15">
        <f t="shared" si="1"/>
        <v>2</v>
      </c>
      <c r="W15" s="20">
        <f t="shared" si="2"/>
        <v>3</v>
      </c>
    </row>
    <row r="16" spans="1:23" s="20" customFormat="1" ht="12.75">
      <c r="A16" s="30" t="s">
        <v>293</v>
      </c>
      <c r="B16" s="7" t="s">
        <v>322</v>
      </c>
      <c r="C16" s="8">
        <v>5</v>
      </c>
      <c r="D16" s="7" t="s">
        <v>101</v>
      </c>
      <c r="E16" s="7" t="s">
        <v>20</v>
      </c>
      <c r="F16" s="15" t="s">
        <v>31</v>
      </c>
      <c r="G16" s="55"/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v>1</v>
      </c>
      <c r="S16" s="7"/>
      <c r="T16" s="15"/>
      <c r="U16" s="27">
        <f t="shared" si="0"/>
        <v>0</v>
      </c>
      <c r="V16" s="15">
        <f t="shared" si="1"/>
        <v>1</v>
      </c>
      <c r="W16" s="20">
        <f t="shared" si="2"/>
        <v>1</v>
      </c>
    </row>
    <row r="17" spans="1:23" s="20" customFormat="1" ht="12.75">
      <c r="A17" s="30" t="s">
        <v>288</v>
      </c>
      <c r="B17" s="7" t="s">
        <v>323</v>
      </c>
      <c r="C17" s="8">
        <v>5</v>
      </c>
      <c r="D17" s="7" t="s">
        <v>102</v>
      </c>
      <c r="E17" s="7" t="s">
        <v>20</v>
      </c>
      <c r="F17" s="15" t="s">
        <v>34</v>
      </c>
      <c r="G17" s="55"/>
      <c r="H17" s="7"/>
      <c r="I17" s="7">
        <v>9</v>
      </c>
      <c r="J17" s="7">
        <v>2</v>
      </c>
      <c r="K17" s="7"/>
      <c r="L17" s="7"/>
      <c r="M17" s="7"/>
      <c r="N17" s="7">
        <v>1</v>
      </c>
      <c r="O17" s="7">
        <v>3</v>
      </c>
      <c r="P17" s="7">
        <v>3</v>
      </c>
      <c r="Q17" s="7">
        <v>63</v>
      </c>
      <c r="R17" s="7">
        <v>71</v>
      </c>
      <c r="S17" s="7">
        <v>12</v>
      </c>
      <c r="T17" s="15">
        <v>10</v>
      </c>
      <c r="U17" s="27">
        <f t="shared" si="0"/>
        <v>87</v>
      </c>
      <c r="V17" s="15">
        <f t="shared" si="1"/>
        <v>87</v>
      </c>
      <c r="W17" s="20">
        <f t="shared" si="2"/>
        <v>174</v>
      </c>
    </row>
    <row r="18" spans="1:23" s="20" customFormat="1" ht="12.75">
      <c r="A18" s="30" t="s">
        <v>294</v>
      </c>
      <c r="B18" s="7" t="s">
        <v>324</v>
      </c>
      <c r="C18" s="8">
        <v>5</v>
      </c>
      <c r="D18" s="7" t="s">
        <v>103</v>
      </c>
      <c r="E18" s="7" t="s">
        <v>20</v>
      </c>
      <c r="F18" s="15" t="s">
        <v>34</v>
      </c>
      <c r="G18" s="55"/>
      <c r="H18" s="7"/>
      <c r="I18" s="7">
        <v>2</v>
      </c>
      <c r="J18" s="7"/>
      <c r="K18" s="7"/>
      <c r="L18" s="7"/>
      <c r="M18" s="7"/>
      <c r="N18" s="7">
        <v>1</v>
      </c>
      <c r="O18" s="7">
        <v>1</v>
      </c>
      <c r="P18" s="7"/>
      <c r="Q18" s="7">
        <v>9</v>
      </c>
      <c r="R18" s="7">
        <v>22</v>
      </c>
      <c r="S18" s="7">
        <v>2</v>
      </c>
      <c r="T18" s="15">
        <v>2</v>
      </c>
      <c r="U18" s="27">
        <f t="shared" si="0"/>
        <v>14</v>
      </c>
      <c r="V18" s="15">
        <f t="shared" si="1"/>
        <v>25</v>
      </c>
      <c r="W18" s="20">
        <f t="shared" si="2"/>
        <v>39</v>
      </c>
    </row>
    <row r="19" spans="1:23" s="20" customFormat="1" ht="12.75">
      <c r="A19" s="30" t="s">
        <v>295</v>
      </c>
      <c r="B19" s="7" t="s">
        <v>325</v>
      </c>
      <c r="C19" s="8">
        <v>5</v>
      </c>
      <c r="D19" s="7" t="s">
        <v>104</v>
      </c>
      <c r="E19" s="7" t="s">
        <v>20</v>
      </c>
      <c r="F19" s="15" t="s">
        <v>34</v>
      </c>
      <c r="G19" s="55"/>
      <c r="H19" s="7"/>
      <c r="I19" s="7"/>
      <c r="J19" s="7"/>
      <c r="K19" s="7"/>
      <c r="L19" s="7"/>
      <c r="M19" s="7"/>
      <c r="N19" s="7"/>
      <c r="O19" s="7">
        <v>1</v>
      </c>
      <c r="P19" s="7"/>
      <c r="Q19" s="7">
        <v>2</v>
      </c>
      <c r="R19" s="7">
        <v>6</v>
      </c>
      <c r="S19" s="7"/>
      <c r="T19" s="15">
        <v>4</v>
      </c>
      <c r="U19" s="27">
        <f t="shared" si="0"/>
        <v>3</v>
      </c>
      <c r="V19" s="15">
        <f t="shared" si="1"/>
        <v>10</v>
      </c>
      <c r="W19" s="20">
        <f t="shared" si="2"/>
        <v>13</v>
      </c>
    </row>
    <row r="20" spans="1:23" s="20" customFormat="1" ht="12.75">
      <c r="A20" s="30">
        <v>110101</v>
      </c>
      <c r="B20" s="7" t="s">
        <v>326</v>
      </c>
      <c r="C20" s="8">
        <v>5</v>
      </c>
      <c r="D20" s="7" t="s">
        <v>105</v>
      </c>
      <c r="E20" s="7" t="s">
        <v>20</v>
      </c>
      <c r="F20" s="15" t="s">
        <v>35</v>
      </c>
      <c r="G20" s="55"/>
      <c r="H20" s="7"/>
      <c r="I20" s="7"/>
      <c r="J20" s="7">
        <v>1</v>
      </c>
      <c r="K20" s="7"/>
      <c r="L20" s="7"/>
      <c r="M20" s="7">
        <v>1</v>
      </c>
      <c r="N20" s="7"/>
      <c r="O20" s="7"/>
      <c r="P20" s="7"/>
      <c r="Q20" s="7">
        <v>4</v>
      </c>
      <c r="R20" s="7">
        <v>1</v>
      </c>
      <c r="S20" s="7">
        <v>3</v>
      </c>
      <c r="T20" s="15"/>
      <c r="U20" s="27">
        <f t="shared" si="0"/>
        <v>8</v>
      </c>
      <c r="V20" s="15">
        <f t="shared" si="1"/>
        <v>2</v>
      </c>
      <c r="W20" s="20">
        <f t="shared" si="2"/>
        <v>10</v>
      </c>
    </row>
    <row r="21" spans="1:23" s="20" customFormat="1" ht="12.75">
      <c r="A21" s="36">
        <v>110101</v>
      </c>
      <c r="B21" s="7" t="s">
        <v>327</v>
      </c>
      <c r="C21" s="8">
        <v>5</v>
      </c>
      <c r="D21" s="7" t="s">
        <v>106</v>
      </c>
      <c r="E21" s="7" t="s">
        <v>20</v>
      </c>
      <c r="F21" s="15" t="s">
        <v>35</v>
      </c>
      <c r="G21" s="55"/>
      <c r="H21" s="7"/>
      <c r="I21" s="7"/>
      <c r="J21" s="7"/>
      <c r="K21" s="7"/>
      <c r="L21" s="7"/>
      <c r="M21" s="7"/>
      <c r="N21" s="7"/>
      <c r="O21" s="7"/>
      <c r="P21" s="7"/>
      <c r="Q21" s="7">
        <v>7</v>
      </c>
      <c r="R21" s="7">
        <v>1</v>
      </c>
      <c r="S21" s="7">
        <v>3</v>
      </c>
      <c r="T21" s="15"/>
      <c r="U21" s="27">
        <f t="shared" si="0"/>
        <v>10</v>
      </c>
      <c r="V21" s="15">
        <f t="shared" si="1"/>
        <v>1</v>
      </c>
      <c r="W21" s="20">
        <f t="shared" si="2"/>
        <v>11</v>
      </c>
    </row>
    <row r="22" spans="1:23" s="72" customFormat="1" ht="12.75">
      <c r="A22" s="84">
        <v>131202</v>
      </c>
      <c r="B22" s="60" t="s">
        <v>328</v>
      </c>
      <c r="C22" s="85">
        <v>5</v>
      </c>
      <c r="D22" s="60" t="s">
        <v>107</v>
      </c>
      <c r="E22" s="60" t="s">
        <v>32</v>
      </c>
      <c r="F22" s="86" t="s">
        <v>32</v>
      </c>
      <c r="G22" s="87"/>
      <c r="H22" s="60"/>
      <c r="I22" s="60"/>
      <c r="J22" s="60"/>
      <c r="K22" s="60"/>
      <c r="L22" s="60"/>
      <c r="M22" s="60"/>
      <c r="N22" s="60"/>
      <c r="O22" s="60"/>
      <c r="P22" s="60"/>
      <c r="Q22" s="60">
        <v>2</v>
      </c>
      <c r="R22" s="60">
        <v>47</v>
      </c>
      <c r="S22" s="60">
        <v>1</v>
      </c>
      <c r="T22" s="86">
        <v>3</v>
      </c>
      <c r="U22" s="88">
        <f t="shared" si="0"/>
        <v>3</v>
      </c>
      <c r="V22" s="86">
        <f t="shared" si="1"/>
        <v>50</v>
      </c>
      <c r="W22" s="72">
        <f t="shared" si="2"/>
        <v>53</v>
      </c>
    </row>
    <row r="23" spans="1:23" s="20" customFormat="1" ht="12.75">
      <c r="A23" s="36">
        <v>131205</v>
      </c>
      <c r="B23" s="7" t="s">
        <v>329</v>
      </c>
      <c r="C23" s="8">
        <v>5</v>
      </c>
      <c r="D23" s="7" t="s">
        <v>108</v>
      </c>
      <c r="E23" s="7" t="s">
        <v>32</v>
      </c>
      <c r="F23" s="15" t="s">
        <v>32</v>
      </c>
      <c r="G23" s="55"/>
      <c r="H23" s="7"/>
      <c r="I23" s="7"/>
      <c r="J23" s="7"/>
      <c r="K23" s="7"/>
      <c r="L23" s="7"/>
      <c r="M23" s="7"/>
      <c r="N23" s="7"/>
      <c r="O23" s="7"/>
      <c r="P23" s="7"/>
      <c r="Q23" s="7">
        <v>12</v>
      </c>
      <c r="R23" s="7">
        <v>22</v>
      </c>
      <c r="S23" s="7">
        <v>4</v>
      </c>
      <c r="T23" s="15">
        <v>4</v>
      </c>
      <c r="U23" s="27">
        <f t="shared" si="0"/>
        <v>16</v>
      </c>
      <c r="V23" s="15">
        <f t="shared" si="1"/>
        <v>26</v>
      </c>
      <c r="W23" s="20">
        <f t="shared" si="2"/>
        <v>42</v>
      </c>
    </row>
    <row r="24" spans="1:23" s="20" customFormat="1" ht="12.75">
      <c r="A24" s="36">
        <v>131205</v>
      </c>
      <c r="B24" s="7" t="s">
        <v>331</v>
      </c>
      <c r="C24" s="8">
        <v>5</v>
      </c>
      <c r="D24" s="7" t="s">
        <v>330</v>
      </c>
      <c r="E24" s="7" t="s">
        <v>32</v>
      </c>
      <c r="F24" s="15" t="s">
        <v>32</v>
      </c>
      <c r="G24" s="55"/>
      <c r="H24" s="7"/>
      <c r="I24" s="7"/>
      <c r="J24" s="7"/>
      <c r="K24" s="7"/>
      <c r="L24" s="7"/>
      <c r="M24" s="7"/>
      <c r="N24" s="7"/>
      <c r="O24" s="7"/>
      <c r="P24" s="7"/>
      <c r="Q24" s="7">
        <v>1</v>
      </c>
      <c r="R24" s="7">
        <v>1</v>
      </c>
      <c r="S24" s="7"/>
      <c r="T24" s="15"/>
      <c r="U24" s="27">
        <f t="shared" si="0"/>
        <v>1</v>
      </c>
      <c r="V24" s="15">
        <f t="shared" si="1"/>
        <v>1</v>
      </c>
      <c r="W24" s="20">
        <f t="shared" si="2"/>
        <v>2</v>
      </c>
    </row>
    <row r="25" spans="1:23" s="20" customFormat="1" ht="12.75">
      <c r="A25" s="36">
        <v>131312</v>
      </c>
      <c r="B25" s="7" t="s">
        <v>332</v>
      </c>
      <c r="C25" s="8">
        <v>5</v>
      </c>
      <c r="D25" s="7" t="s">
        <v>109</v>
      </c>
      <c r="E25" s="7" t="s">
        <v>20</v>
      </c>
      <c r="F25" s="15" t="s">
        <v>1</v>
      </c>
      <c r="G25" s="55"/>
      <c r="H25" s="7"/>
      <c r="I25" s="7"/>
      <c r="J25" s="7"/>
      <c r="K25" s="7"/>
      <c r="L25" s="7"/>
      <c r="M25" s="7"/>
      <c r="N25" s="7"/>
      <c r="O25" s="7"/>
      <c r="P25" s="7"/>
      <c r="Q25" s="7">
        <v>4</v>
      </c>
      <c r="R25" s="7">
        <v>3</v>
      </c>
      <c r="S25" s="7">
        <v>1</v>
      </c>
      <c r="T25" s="15">
        <v>2</v>
      </c>
      <c r="U25" s="27">
        <f t="shared" si="0"/>
        <v>5</v>
      </c>
      <c r="V25" s="15">
        <f t="shared" si="1"/>
        <v>5</v>
      </c>
      <c r="W25" s="20">
        <f t="shared" si="2"/>
        <v>10</v>
      </c>
    </row>
    <row r="26" spans="1:23" s="20" customFormat="1" ht="12.75">
      <c r="A26" s="36">
        <v>131314</v>
      </c>
      <c r="B26" s="7" t="s">
        <v>333</v>
      </c>
      <c r="C26" s="8">
        <v>5</v>
      </c>
      <c r="D26" s="7" t="s">
        <v>110</v>
      </c>
      <c r="E26" s="7" t="s">
        <v>32</v>
      </c>
      <c r="F26" s="15" t="s">
        <v>32</v>
      </c>
      <c r="G26" s="55">
        <v>2</v>
      </c>
      <c r="H26" s="7"/>
      <c r="I26" s="7">
        <v>2</v>
      </c>
      <c r="J26" s="7"/>
      <c r="K26" s="7"/>
      <c r="L26" s="7"/>
      <c r="M26" s="7"/>
      <c r="N26" s="7"/>
      <c r="O26" s="7">
        <v>1</v>
      </c>
      <c r="P26" s="7">
        <v>1</v>
      </c>
      <c r="Q26" s="7">
        <v>26</v>
      </c>
      <c r="R26" s="7">
        <v>34</v>
      </c>
      <c r="S26" s="7">
        <v>6</v>
      </c>
      <c r="T26" s="15">
        <v>4</v>
      </c>
      <c r="U26" s="27">
        <f t="shared" si="0"/>
        <v>37</v>
      </c>
      <c r="V26" s="15">
        <f t="shared" si="1"/>
        <v>39</v>
      </c>
      <c r="W26" s="20">
        <f t="shared" si="2"/>
        <v>76</v>
      </c>
    </row>
    <row r="27" spans="1:23" s="20" customFormat="1" ht="12.75">
      <c r="A27" s="36">
        <v>140501</v>
      </c>
      <c r="B27" s="7" t="s">
        <v>334</v>
      </c>
      <c r="C27" s="8">
        <v>5</v>
      </c>
      <c r="D27" s="7" t="s">
        <v>111</v>
      </c>
      <c r="E27" s="7" t="s">
        <v>54</v>
      </c>
      <c r="F27" s="15" t="s">
        <v>36</v>
      </c>
      <c r="G27" s="55"/>
      <c r="H27" s="7">
        <v>1</v>
      </c>
      <c r="I27" s="7">
        <v>1</v>
      </c>
      <c r="J27" s="7"/>
      <c r="K27" s="7"/>
      <c r="L27" s="7"/>
      <c r="M27" s="7"/>
      <c r="N27" s="7"/>
      <c r="O27" s="7"/>
      <c r="P27" s="7"/>
      <c r="Q27" s="7">
        <v>8</v>
      </c>
      <c r="R27" s="7">
        <v>4</v>
      </c>
      <c r="S27" s="7">
        <v>3</v>
      </c>
      <c r="T27" s="15">
        <v>1</v>
      </c>
      <c r="U27" s="27">
        <f t="shared" si="0"/>
        <v>12</v>
      </c>
      <c r="V27" s="15">
        <f t="shared" si="1"/>
        <v>6</v>
      </c>
      <c r="W27" s="20">
        <f t="shared" si="2"/>
        <v>18</v>
      </c>
    </row>
    <row r="28" spans="1:23" s="20" customFormat="1" ht="12.75">
      <c r="A28" s="36">
        <v>140701</v>
      </c>
      <c r="B28" s="7" t="s">
        <v>335</v>
      </c>
      <c r="C28" s="8">
        <v>5</v>
      </c>
      <c r="D28" s="7" t="s">
        <v>112</v>
      </c>
      <c r="E28" s="7" t="s">
        <v>54</v>
      </c>
      <c r="F28" s="15" t="s">
        <v>36</v>
      </c>
      <c r="G28" s="55">
        <v>1</v>
      </c>
      <c r="H28" s="7"/>
      <c r="I28" s="7"/>
      <c r="J28" s="7"/>
      <c r="K28" s="7"/>
      <c r="L28" s="7"/>
      <c r="M28" s="7">
        <v>1</v>
      </c>
      <c r="N28" s="7"/>
      <c r="O28" s="7"/>
      <c r="P28" s="7"/>
      <c r="Q28" s="7">
        <v>6</v>
      </c>
      <c r="R28" s="7"/>
      <c r="S28" s="7"/>
      <c r="T28" s="15"/>
      <c r="U28" s="27">
        <f t="shared" si="0"/>
        <v>8</v>
      </c>
      <c r="V28" s="15">
        <f t="shared" si="1"/>
        <v>0</v>
      </c>
      <c r="W28" s="20">
        <f t="shared" si="2"/>
        <v>8</v>
      </c>
    </row>
    <row r="29" spans="1:23" s="20" customFormat="1" ht="12.75">
      <c r="A29" s="36">
        <v>140801</v>
      </c>
      <c r="B29" s="7" t="s">
        <v>336</v>
      </c>
      <c r="C29" s="8">
        <v>5</v>
      </c>
      <c r="D29" s="7" t="s">
        <v>113</v>
      </c>
      <c r="E29" s="7" t="s">
        <v>54</v>
      </c>
      <c r="F29" s="15" t="s">
        <v>36</v>
      </c>
      <c r="G29" s="55"/>
      <c r="H29" s="7"/>
      <c r="I29" s="7"/>
      <c r="J29" s="7"/>
      <c r="K29" s="7"/>
      <c r="L29" s="7"/>
      <c r="M29" s="7"/>
      <c r="N29" s="7"/>
      <c r="O29" s="7"/>
      <c r="P29" s="7"/>
      <c r="Q29" s="7">
        <v>10</v>
      </c>
      <c r="R29" s="7">
        <v>6</v>
      </c>
      <c r="S29" s="7">
        <v>3</v>
      </c>
      <c r="T29" s="15">
        <v>1</v>
      </c>
      <c r="U29" s="27">
        <f t="shared" si="0"/>
        <v>13</v>
      </c>
      <c r="V29" s="15">
        <f t="shared" si="1"/>
        <v>7</v>
      </c>
      <c r="W29" s="20">
        <f t="shared" si="2"/>
        <v>20</v>
      </c>
    </row>
    <row r="30" spans="1:23" s="20" customFormat="1" ht="12.75">
      <c r="A30" s="36">
        <v>140901</v>
      </c>
      <c r="B30" s="7" t="s">
        <v>337</v>
      </c>
      <c r="C30" s="8">
        <v>5</v>
      </c>
      <c r="D30" s="7" t="s">
        <v>114</v>
      </c>
      <c r="E30" s="7" t="s">
        <v>54</v>
      </c>
      <c r="F30" s="15" t="s">
        <v>36</v>
      </c>
      <c r="G30" s="55"/>
      <c r="H30" s="7"/>
      <c r="I30" s="7"/>
      <c r="J30" s="7"/>
      <c r="K30" s="7"/>
      <c r="L30" s="7"/>
      <c r="M30" s="7"/>
      <c r="N30" s="7"/>
      <c r="O30" s="7">
        <v>1</v>
      </c>
      <c r="P30" s="7"/>
      <c r="Q30" s="7">
        <v>9</v>
      </c>
      <c r="R30" s="7">
        <v>1</v>
      </c>
      <c r="S30" s="7">
        <v>2</v>
      </c>
      <c r="T30" s="15"/>
      <c r="U30" s="27">
        <f t="shared" si="0"/>
        <v>12</v>
      </c>
      <c r="V30" s="15">
        <f t="shared" si="1"/>
        <v>1</v>
      </c>
      <c r="W30" s="20">
        <f t="shared" si="2"/>
        <v>13</v>
      </c>
    </row>
    <row r="31" spans="1:23" s="20" customFormat="1" ht="12.75">
      <c r="A31" s="36">
        <v>141001</v>
      </c>
      <c r="B31" s="7" t="s">
        <v>338</v>
      </c>
      <c r="C31" s="8">
        <v>5</v>
      </c>
      <c r="D31" s="7" t="s">
        <v>115</v>
      </c>
      <c r="E31" s="7" t="s">
        <v>54</v>
      </c>
      <c r="F31" s="15" t="s">
        <v>36</v>
      </c>
      <c r="G31" s="55"/>
      <c r="H31" s="7">
        <v>1</v>
      </c>
      <c r="I31" s="7">
        <v>2</v>
      </c>
      <c r="J31" s="7"/>
      <c r="K31" s="7"/>
      <c r="L31" s="7"/>
      <c r="M31" s="7"/>
      <c r="N31" s="7"/>
      <c r="O31" s="7">
        <v>1</v>
      </c>
      <c r="P31" s="7"/>
      <c r="Q31" s="7">
        <v>23</v>
      </c>
      <c r="R31" s="7">
        <v>3</v>
      </c>
      <c r="S31" s="7">
        <v>5</v>
      </c>
      <c r="T31" s="15"/>
      <c r="U31" s="27">
        <f t="shared" si="0"/>
        <v>31</v>
      </c>
      <c r="V31" s="15">
        <f t="shared" si="1"/>
        <v>4</v>
      </c>
      <c r="W31" s="20">
        <f t="shared" si="2"/>
        <v>35</v>
      </c>
    </row>
    <row r="32" spans="1:23" s="20" customFormat="1" ht="12.75">
      <c r="A32" s="36">
        <v>141901</v>
      </c>
      <c r="B32" s="7" t="s">
        <v>339</v>
      </c>
      <c r="C32" s="8">
        <v>5</v>
      </c>
      <c r="D32" s="7" t="s">
        <v>116</v>
      </c>
      <c r="E32" s="7" t="s">
        <v>54</v>
      </c>
      <c r="F32" s="15" t="s">
        <v>36</v>
      </c>
      <c r="G32" s="55"/>
      <c r="H32" s="7"/>
      <c r="I32" s="7">
        <v>2</v>
      </c>
      <c r="J32" s="7"/>
      <c r="K32" s="7"/>
      <c r="L32" s="7"/>
      <c r="M32" s="7">
        <v>1</v>
      </c>
      <c r="N32" s="7"/>
      <c r="O32" s="7">
        <v>1</v>
      </c>
      <c r="P32" s="7"/>
      <c r="Q32" s="7">
        <v>60</v>
      </c>
      <c r="R32" s="7">
        <v>2</v>
      </c>
      <c r="S32" s="7">
        <v>7</v>
      </c>
      <c r="T32" s="15"/>
      <c r="U32" s="27">
        <f t="shared" si="0"/>
        <v>71</v>
      </c>
      <c r="V32" s="15">
        <f t="shared" si="1"/>
        <v>2</v>
      </c>
      <c r="W32" s="20">
        <f t="shared" si="2"/>
        <v>73</v>
      </c>
    </row>
    <row r="33" spans="1:23" s="20" customFormat="1" ht="12.75">
      <c r="A33" s="36">
        <v>142401</v>
      </c>
      <c r="B33" s="7" t="s">
        <v>340</v>
      </c>
      <c r="C33" s="8">
        <v>5</v>
      </c>
      <c r="D33" s="7" t="s">
        <v>117</v>
      </c>
      <c r="E33" s="7" t="s">
        <v>54</v>
      </c>
      <c r="F33" s="15" t="s">
        <v>36</v>
      </c>
      <c r="G33" s="55"/>
      <c r="H33" s="7"/>
      <c r="I33" s="7"/>
      <c r="J33" s="7"/>
      <c r="K33" s="7"/>
      <c r="L33" s="7"/>
      <c r="M33" s="7">
        <v>1</v>
      </c>
      <c r="N33" s="7"/>
      <c r="O33" s="7"/>
      <c r="P33" s="7"/>
      <c r="Q33" s="7">
        <v>8</v>
      </c>
      <c r="R33" s="7">
        <v>2</v>
      </c>
      <c r="S33" s="7">
        <v>5</v>
      </c>
      <c r="T33" s="15"/>
      <c r="U33" s="27">
        <f t="shared" si="0"/>
        <v>14</v>
      </c>
      <c r="V33" s="15">
        <f t="shared" si="1"/>
        <v>2</v>
      </c>
      <c r="W33" s="20">
        <f t="shared" si="2"/>
        <v>16</v>
      </c>
    </row>
    <row r="34" spans="1:23" s="20" customFormat="1" ht="12.75">
      <c r="A34" s="36">
        <v>143501</v>
      </c>
      <c r="B34" s="7" t="s">
        <v>341</v>
      </c>
      <c r="C34" s="8">
        <v>5</v>
      </c>
      <c r="D34" s="7" t="s">
        <v>118</v>
      </c>
      <c r="E34" s="7" t="s">
        <v>54</v>
      </c>
      <c r="F34" s="15" t="s">
        <v>36</v>
      </c>
      <c r="G34" s="55"/>
      <c r="H34" s="7"/>
      <c r="I34" s="7"/>
      <c r="J34" s="7"/>
      <c r="K34" s="7"/>
      <c r="L34" s="7"/>
      <c r="M34" s="7"/>
      <c r="N34" s="7"/>
      <c r="O34" s="7">
        <v>1</v>
      </c>
      <c r="P34" s="7"/>
      <c r="Q34" s="7"/>
      <c r="R34" s="7"/>
      <c r="S34" s="7">
        <v>1</v>
      </c>
      <c r="T34" s="15"/>
      <c r="U34" s="27">
        <f t="shared" si="0"/>
        <v>2</v>
      </c>
      <c r="V34" s="15">
        <f t="shared" si="1"/>
        <v>0</v>
      </c>
      <c r="W34" s="20">
        <f t="shared" si="2"/>
        <v>2</v>
      </c>
    </row>
    <row r="35" spans="1:23" s="20" customFormat="1" ht="12.75">
      <c r="A35" s="36">
        <v>160104</v>
      </c>
      <c r="B35" s="7" t="s">
        <v>342</v>
      </c>
      <c r="C35" s="8">
        <v>5</v>
      </c>
      <c r="D35" s="7" t="s">
        <v>55</v>
      </c>
      <c r="E35" s="7" t="s">
        <v>20</v>
      </c>
      <c r="F35" s="15" t="s">
        <v>34</v>
      </c>
      <c r="G35" s="55"/>
      <c r="H35" s="7"/>
      <c r="I35" s="7"/>
      <c r="J35" s="7"/>
      <c r="K35" s="7"/>
      <c r="L35" s="7"/>
      <c r="M35" s="7"/>
      <c r="N35" s="7"/>
      <c r="O35" s="7"/>
      <c r="P35" s="7"/>
      <c r="Q35" s="7"/>
      <c r="R35" s="7">
        <v>1</v>
      </c>
      <c r="S35" s="7"/>
      <c r="T35" s="15"/>
      <c r="U35" s="27">
        <f t="shared" si="0"/>
        <v>0</v>
      </c>
      <c r="V35" s="15">
        <f t="shared" si="1"/>
        <v>1</v>
      </c>
      <c r="W35" s="20">
        <f t="shared" si="2"/>
        <v>1</v>
      </c>
    </row>
    <row r="36" spans="1:23" s="20" customFormat="1" ht="12.75">
      <c r="A36" s="36">
        <v>160501</v>
      </c>
      <c r="B36" s="7" t="s">
        <v>343</v>
      </c>
      <c r="C36" s="8">
        <v>5</v>
      </c>
      <c r="D36" s="7" t="s">
        <v>119</v>
      </c>
      <c r="E36" s="7" t="s">
        <v>20</v>
      </c>
      <c r="F36" s="15" t="s">
        <v>34</v>
      </c>
      <c r="G36" s="55"/>
      <c r="H36" s="7"/>
      <c r="I36" s="7"/>
      <c r="J36" s="7"/>
      <c r="K36" s="7"/>
      <c r="L36" s="7"/>
      <c r="M36" s="7">
        <v>1</v>
      </c>
      <c r="N36" s="7"/>
      <c r="O36" s="7"/>
      <c r="P36" s="7"/>
      <c r="Q36" s="7">
        <v>17</v>
      </c>
      <c r="R36" s="7">
        <v>2</v>
      </c>
      <c r="S36" s="7">
        <v>1</v>
      </c>
      <c r="T36" s="15"/>
      <c r="U36" s="27">
        <f t="shared" si="0"/>
        <v>19</v>
      </c>
      <c r="V36" s="15">
        <f t="shared" si="1"/>
        <v>2</v>
      </c>
      <c r="W36" s="20">
        <f t="shared" si="2"/>
        <v>21</v>
      </c>
    </row>
    <row r="37" spans="1:23" s="20" customFormat="1" ht="12.75">
      <c r="A37" s="36">
        <v>160901</v>
      </c>
      <c r="B37" s="7" t="s">
        <v>344</v>
      </c>
      <c r="C37" s="8">
        <v>5</v>
      </c>
      <c r="D37" s="7" t="s">
        <v>120</v>
      </c>
      <c r="E37" s="7" t="s">
        <v>20</v>
      </c>
      <c r="F37" s="15" t="s">
        <v>34</v>
      </c>
      <c r="G37" s="55"/>
      <c r="H37" s="7"/>
      <c r="I37" s="7"/>
      <c r="J37" s="7"/>
      <c r="K37" s="7"/>
      <c r="L37" s="7"/>
      <c r="M37" s="7"/>
      <c r="N37" s="7"/>
      <c r="O37" s="7"/>
      <c r="P37" s="7"/>
      <c r="Q37" s="7">
        <v>3</v>
      </c>
      <c r="R37" s="7">
        <v>9</v>
      </c>
      <c r="S37" s="7">
        <v>1</v>
      </c>
      <c r="T37" s="15">
        <v>1</v>
      </c>
      <c r="U37" s="27">
        <f t="shared" si="0"/>
        <v>4</v>
      </c>
      <c r="V37" s="15">
        <f t="shared" si="1"/>
        <v>10</v>
      </c>
      <c r="W37" s="20">
        <f t="shared" si="2"/>
        <v>14</v>
      </c>
    </row>
    <row r="38" spans="1:23" s="20" customFormat="1" ht="12.75">
      <c r="A38" s="36">
        <v>160902</v>
      </c>
      <c r="B38" s="7" t="s">
        <v>345</v>
      </c>
      <c r="C38" s="8">
        <v>5</v>
      </c>
      <c r="D38" s="7" t="s">
        <v>121</v>
      </c>
      <c r="E38" s="7" t="s">
        <v>20</v>
      </c>
      <c r="F38" s="15" t="s">
        <v>34</v>
      </c>
      <c r="G38" s="55"/>
      <c r="H38" s="7"/>
      <c r="I38" s="7"/>
      <c r="J38" s="7"/>
      <c r="K38" s="7"/>
      <c r="L38" s="7"/>
      <c r="M38" s="7"/>
      <c r="N38" s="7">
        <v>1</v>
      </c>
      <c r="O38" s="7">
        <v>1</v>
      </c>
      <c r="P38" s="7"/>
      <c r="Q38" s="7"/>
      <c r="R38" s="7">
        <v>3</v>
      </c>
      <c r="S38" s="7"/>
      <c r="T38" s="15">
        <v>2</v>
      </c>
      <c r="U38" s="27">
        <f t="shared" si="0"/>
        <v>1</v>
      </c>
      <c r="V38" s="15">
        <f t="shared" si="1"/>
        <v>6</v>
      </c>
      <c r="W38" s="20">
        <f t="shared" si="2"/>
        <v>7</v>
      </c>
    </row>
    <row r="39" spans="1:23" s="20" customFormat="1" ht="12.75">
      <c r="A39" s="36">
        <v>160905</v>
      </c>
      <c r="B39" s="7" t="s">
        <v>346</v>
      </c>
      <c r="C39" s="8">
        <v>5</v>
      </c>
      <c r="D39" s="7" t="s">
        <v>122</v>
      </c>
      <c r="E39" s="7" t="s">
        <v>20</v>
      </c>
      <c r="F39" s="15" t="s">
        <v>34</v>
      </c>
      <c r="G39" s="55"/>
      <c r="H39" s="7"/>
      <c r="I39" s="7"/>
      <c r="J39" s="7"/>
      <c r="K39" s="7"/>
      <c r="L39" s="7"/>
      <c r="M39" s="7"/>
      <c r="N39" s="7"/>
      <c r="O39" s="7"/>
      <c r="P39" s="7">
        <v>2</v>
      </c>
      <c r="Q39" s="7">
        <v>5</v>
      </c>
      <c r="R39" s="7">
        <v>5</v>
      </c>
      <c r="S39" s="7">
        <v>2</v>
      </c>
      <c r="T39" s="15">
        <v>2</v>
      </c>
      <c r="U39" s="27">
        <f t="shared" si="0"/>
        <v>7</v>
      </c>
      <c r="V39" s="15">
        <f t="shared" si="1"/>
        <v>9</v>
      </c>
      <c r="W39" s="20">
        <f t="shared" si="2"/>
        <v>16</v>
      </c>
    </row>
    <row r="40" spans="1:23" s="20" customFormat="1" ht="12.75">
      <c r="A40" s="36">
        <v>161200</v>
      </c>
      <c r="B40" s="7" t="s">
        <v>347</v>
      </c>
      <c r="C40" s="8">
        <v>5</v>
      </c>
      <c r="D40" s="7" t="s">
        <v>123</v>
      </c>
      <c r="E40" s="7" t="s">
        <v>20</v>
      </c>
      <c r="F40" s="15" t="s">
        <v>34</v>
      </c>
      <c r="G40" s="55"/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v>2</v>
      </c>
      <c r="S40" s="7"/>
      <c r="T40" s="15"/>
      <c r="U40" s="27">
        <f t="shared" si="0"/>
        <v>0</v>
      </c>
      <c r="V40" s="15">
        <f t="shared" si="1"/>
        <v>2</v>
      </c>
      <c r="W40" s="20">
        <f t="shared" si="2"/>
        <v>2</v>
      </c>
    </row>
    <row r="41" spans="1:23" s="20" customFormat="1" ht="12.75">
      <c r="A41" s="36">
        <v>190701</v>
      </c>
      <c r="B41" s="7" t="s">
        <v>348</v>
      </c>
      <c r="C41" s="8">
        <v>5</v>
      </c>
      <c r="D41" s="7" t="s">
        <v>124</v>
      </c>
      <c r="E41" s="7" t="s">
        <v>32</v>
      </c>
      <c r="F41" s="15" t="s">
        <v>32</v>
      </c>
      <c r="G41" s="55"/>
      <c r="H41" s="7"/>
      <c r="I41" s="7">
        <v>1</v>
      </c>
      <c r="J41" s="7">
        <v>8</v>
      </c>
      <c r="K41" s="7"/>
      <c r="L41" s="7"/>
      <c r="M41" s="7"/>
      <c r="N41" s="7"/>
      <c r="O41" s="7">
        <v>2</v>
      </c>
      <c r="P41" s="7">
        <v>11</v>
      </c>
      <c r="Q41" s="7">
        <v>2</v>
      </c>
      <c r="R41" s="7">
        <v>52</v>
      </c>
      <c r="S41" s="7">
        <v>1</v>
      </c>
      <c r="T41" s="15">
        <v>14</v>
      </c>
      <c r="U41" s="27">
        <f t="shared" si="0"/>
        <v>6</v>
      </c>
      <c r="V41" s="15">
        <f t="shared" si="1"/>
        <v>85</v>
      </c>
      <c r="W41" s="20">
        <f t="shared" si="2"/>
        <v>91</v>
      </c>
    </row>
    <row r="42" spans="1:23" s="20" customFormat="1" ht="12.75">
      <c r="A42" s="36">
        <v>190901</v>
      </c>
      <c r="B42" s="7" t="s">
        <v>349</v>
      </c>
      <c r="C42" s="8">
        <v>5</v>
      </c>
      <c r="D42" s="7" t="s">
        <v>125</v>
      </c>
      <c r="E42" s="7" t="s">
        <v>32</v>
      </c>
      <c r="F42" s="15" t="s">
        <v>32</v>
      </c>
      <c r="G42" s="55"/>
      <c r="H42" s="7"/>
      <c r="I42" s="7"/>
      <c r="J42" s="7"/>
      <c r="K42" s="7"/>
      <c r="L42" s="7"/>
      <c r="M42" s="7"/>
      <c r="N42" s="7"/>
      <c r="O42" s="7">
        <v>1</v>
      </c>
      <c r="P42" s="7">
        <v>2</v>
      </c>
      <c r="Q42" s="7"/>
      <c r="R42" s="7">
        <v>59</v>
      </c>
      <c r="S42" s="7"/>
      <c r="T42" s="15">
        <v>11</v>
      </c>
      <c r="U42" s="27">
        <f t="shared" si="0"/>
        <v>1</v>
      </c>
      <c r="V42" s="15">
        <f t="shared" si="1"/>
        <v>72</v>
      </c>
      <c r="W42" s="20">
        <f t="shared" si="2"/>
        <v>73</v>
      </c>
    </row>
    <row r="43" spans="1:23" s="20" customFormat="1" ht="12.75">
      <c r="A43" s="36">
        <v>230101</v>
      </c>
      <c r="B43" s="7" t="s">
        <v>350</v>
      </c>
      <c r="C43" s="8">
        <v>5</v>
      </c>
      <c r="D43" s="7" t="s">
        <v>126</v>
      </c>
      <c r="E43" s="7" t="s">
        <v>20</v>
      </c>
      <c r="F43" s="15" t="s">
        <v>34</v>
      </c>
      <c r="G43" s="55"/>
      <c r="H43" s="7"/>
      <c r="I43" s="7">
        <v>1</v>
      </c>
      <c r="J43" s="7">
        <v>2</v>
      </c>
      <c r="K43" s="7"/>
      <c r="L43" s="7"/>
      <c r="M43" s="7"/>
      <c r="N43" s="7"/>
      <c r="O43" s="7"/>
      <c r="P43" s="7">
        <v>1</v>
      </c>
      <c r="Q43" s="7">
        <v>20</v>
      </c>
      <c r="R43" s="7">
        <v>42</v>
      </c>
      <c r="S43" s="7">
        <v>7</v>
      </c>
      <c r="T43" s="15">
        <v>8</v>
      </c>
      <c r="U43" s="27">
        <f t="shared" si="0"/>
        <v>28</v>
      </c>
      <c r="V43" s="15">
        <f t="shared" si="1"/>
        <v>53</v>
      </c>
      <c r="W43" s="20">
        <f t="shared" si="2"/>
        <v>81</v>
      </c>
    </row>
    <row r="44" spans="1:23" s="20" customFormat="1" ht="12.75">
      <c r="A44" s="36">
        <v>231101</v>
      </c>
      <c r="B44" s="7" t="s">
        <v>352</v>
      </c>
      <c r="C44" s="8">
        <v>5</v>
      </c>
      <c r="D44" s="7" t="s">
        <v>351</v>
      </c>
      <c r="E44" s="7" t="s">
        <v>20</v>
      </c>
      <c r="F44" s="15" t="s">
        <v>34</v>
      </c>
      <c r="G44" s="55"/>
      <c r="H44" s="7"/>
      <c r="I44" s="7"/>
      <c r="J44" s="7"/>
      <c r="K44" s="7"/>
      <c r="L44" s="7"/>
      <c r="M44" s="7"/>
      <c r="N44" s="7"/>
      <c r="O44" s="7"/>
      <c r="P44" s="7"/>
      <c r="Q44" s="7">
        <v>1</v>
      </c>
      <c r="R44" s="7">
        <v>1</v>
      </c>
      <c r="S44" s="7"/>
      <c r="T44" s="15"/>
      <c r="U44" s="27">
        <f t="shared" si="0"/>
        <v>1</v>
      </c>
      <c r="V44" s="15">
        <f t="shared" si="1"/>
        <v>1</v>
      </c>
      <c r="W44" s="20">
        <f t="shared" si="2"/>
        <v>2</v>
      </c>
    </row>
    <row r="45" spans="1:23" s="20" customFormat="1" ht="12.75">
      <c r="A45" s="36">
        <v>240199</v>
      </c>
      <c r="B45" s="7" t="s">
        <v>127</v>
      </c>
      <c r="C45" s="8">
        <v>5</v>
      </c>
      <c r="D45" s="7" t="s">
        <v>128</v>
      </c>
      <c r="E45" s="7" t="s">
        <v>33</v>
      </c>
      <c r="F45" s="15" t="s">
        <v>33</v>
      </c>
      <c r="G45" s="55"/>
      <c r="H45" s="7"/>
      <c r="I45" s="7"/>
      <c r="J45" s="7"/>
      <c r="K45" s="7"/>
      <c r="L45" s="7"/>
      <c r="M45" s="7"/>
      <c r="N45" s="7"/>
      <c r="O45" s="7"/>
      <c r="P45" s="7"/>
      <c r="Q45" s="7"/>
      <c r="R45" s="7">
        <v>1</v>
      </c>
      <c r="S45" s="7"/>
      <c r="T45" s="15"/>
      <c r="U45" s="27">
        <f t="shared" si="0"/>
        <v>0</v>
      </c>
      <c r="V45" s="15">
        <f t="shared" si="1"/>
        <v>1</v>
      </c>
      <c r="W45" s="20">
        <f t="shared" si="2"/>
        <v>1</v>
      </c>
    </row>
    <row r="46" spans="1:23" s="20" customFormat="1" ht="12.75">
      <c r="A46" s="36">
        <v>260101</v>
      </c>
      <c r="B46" s="7" t="s">
        <v>353</v>
      </c>
      <c r="C46" s="8">
        <v>5</v>
      </c>
      <c r="D46" s="7" t="s">
        <v>129</v>
      </c>
      <c r="E46" s="7" t="s">
        <v>53</v>
      </c>
      <c r="F46" s="15" t="s">
        <v>37</v>
      </c>
      <c r="G46" s="55"/>
      <c r="H46" s="7"/>
      <c r="I46" s="7"/>
      <c r="J46" s="7"/>
      <c r="K46" s="7"/>
      <c r="L46" s="7"/>
      <c r="M46" s="7">
        <v>1</v>
      </c>
      <c r="N46" s="7">
        <v>2</v>
      </c>
      <c r="O46" s="7"/>
      <c r="P46" s="7"/>
      <c r="Q46" s="7">
        <v>2</v>
      </c>
      <c r="R46" s="7">
        <v>6</v>
      </c>
      <c r="S46" s="7"/>
      <c r="T46" s="15"/>
      <c r="U46" s="27">
        <f t="shared" si="0"/>
        <v>3</v>
      </c>
      <c r="V46" s="15">
        <f t="shared" si="1"/>
        <v>8</v>
      </c>
      <c r="W46" s="20">
        <f t="shared" si="2"/>
        <v>11</v>
      </c>
    </row>
    <row r="47" spans="1:23" s="20" customFormat="1" ht="12.75">
      <c r="A47" s="36">
        <v>260502</v>
      </c>
      <c r="B47" s="7" t="s">
        <v>56</v>
      </c>
      <c r="C47" s="8">
        <v>5</v>
      </c>
      <c r="D47" s="7" t="s">
        <v>130</v>
      </c>
      <c r="E47" s="7" t="s">
        <v>53</v>
      </c>
      <c r="F47" s="15" t="s">
        <v>30</v>
      </c>
      <c r="G47" s="55"/>
      <c r="H47" s="7"/>
      <c r="I47" s="7"/>
      <c r="J47" s="7">
        <v>1</v>
      </c>
      <c r="K47" s="7"/>
      <c r="L47" s="7"/>
      <c r="M47" s="7"/>
      <c r="N47" s="7">
        <v>2</v>
      </c>
      <c r="O47" s="7"/>
      <c r="P47" s="7">
        <v>1</v>
      </c>
      <c r="Q47" s="7">
        <v>6</v>
      </c>
      <c r="R47" s="7">
        <v>6</v>
      </c>
      <c r="S47" s="7">
        <v>2</v>
      </c>
      <c r="T47" s="15">
        <v>3</v>
      </c>
      <c r="U47" s="27">
        <f t="shared" si="0"/>
        <v>8</v>
      </c>
      <c r="V47" s="15">
        <f t="shared" si="1"/>
        <v>13</v>
      </c>
      <c r="W47" s="20">
        <f t="shared" si="2"/>
        <v>21</v>
      </c>
    </row>
    <row r="48" spans="1:23" s="20" customFormat="1" ht="12.75">
      <c r="A48" s="36">
        <v>260701</v>
      </c>
      <c r="B48" s="7" t="s">
        <v>354</v>
      </c>
      <c r="C48" s="8">
        <v>5</v>
      </c>
      <c r="D48" s="7" t="s">
        <v>131</v>
      </c>
      <c r="E48" s="7" t="s">
        <v>53</v>
      </c>
      <c r="F48" s="15" t="s">
        <v>37</v>
      </c>
      <c r="G48" s="55"/>
      <c r="H48" s="7"/>
      <c r="I48" s="7">
        <v>1</v>
      </c>
      <c r="J48" s="7">
        <v>3</v>
      </c>
      <c r="K48" s="7"/>
      <c r="L48" s="7"/>
      <c r="M48" s="7"/>
      <c r="N48" s="7"/>
      <c r="O48" s="7"/>
      <c r="P48" s="7">
        <v>2</v>
      </c>
      <c r="Q48" s="7">
        <v>23</v>
      </c>
      <c r="R48" s="7">
        <v>30</v>
      </c>
      <c r="S48" s="7">
        <v>3</v>
      </c>
      <c r="T48" s="15">
        <v>2</v>
      </c>
      <c r="U48" s="27">
        <f t="shared" si="0"/>
        <v>27</v>
      </c>
      <c r="V48" s="15">
        <f t="shared" si="1"/>
        <v>37</v>
      </c>
      <c r="W48" s="20">
        <f t="shared" si="2"/>
        <v>64</v>
      </c>
    </row>
    <row r="49" spans="1:23" s="20" customFormat="1" ht="12.75">
      <c r="A49" s="36">
        <v>261302</v>
      </c>
      <c r="B49" s="7" t="s">
        <v>355</v>
      </c>
      <c r="C49" s="8">
        <v>5</v>
      </c>
      <c r="D49" s="7" t="s">
        <v>132</v>
      </c>
      <c r="E49" s="7" t="s">
        <v>53</v>
      </c>
      <c r="F49" s="15" t="s">
        <v>37</v>
      </c>
      <c r="G49" s="55"/>
      <c r="H49" s="7"/>
      <c r="I49" s="7"/>
      <c r="J49" s="7"/>
      <c r="K49" s="7"/>
      <c r="L49" s="7"/>
      <c r="M49" s="7"/>
      <c r="N49" s="7"/>
      <c r="O49" s="7"/>
      <c r="P49" s="7">
        <v>2</v>
      </c>
      <c r="Q49" s="7">
        <v>13</v>
      </c>
      <c r="R49" s="7">
        <v>14</v>
      </c>
      <c r="S49" s="7">
        <v>2</v>
      </c>
      <c r="T49" s="15">
        <v>2</v>
      </c>
      <c r="U49" s="27">
        <f t="shared" si="0"/>
        <v>15</v>
      </c>
      <c r="V49" s="15">
        <f t="shared" si="1"/>
        <v>18</v>
      </c>
      <c r="W49" s="20">
        <f t="shared" si="2"/>
        <v>33</v>
      </c>
    </row>
    <row r="50" spans="1:23" s="20" customFormat="1" ht="12.75">
      <c r="A50" s="36">
        <v>270101</v>
      </c>
      <c r="B50" s="7" t="s">
        <v>356</v>
      </c>
      <c r="C50" s="8">
        <v>5</v>
      </c>
      <c r="D50" s="7" t="s">
        <v>133</v>
      </c>
      <c r="E50" s="7" t="s">
        <v>20</v>
      </c>
      <c r="F50" s="15" t="s">
        <v>35</v>
      </c>
      <c r="G50" s="55"/>
      <c r="H50" s="7"/>
      <c r="I50" s="7"/>
      <c r="J50" s="7"/>
      <c r="K50" s="7"/>
      <c r="L50" s="7"/>
      <c r="M50" s="7"/>
      <c r="N50" s="7">
        <v>1</v>
      </c>
      <c r="O50" s="7"/>
      <c r="P50" s="7"/>
      <c r="Q50" s="7">
        <v>4</v>
      </c>
      <c r="R50" s="7">
        <v>5</v>
      </c>
      <c r="S50" s="7">
        <v>1</v>
      </c>
      <c r="T50" s="15"/>
      <c r="U50" s="27">
        <f t="shared" si="0"/>
        <v>5</v>
      </c>
      <c r="V50" s="15">
        <f t="shared" si="1"/>
        <v>6</v>
      </c>
      <c r="W50" s="20">
        <f t="shared" si="2"/>
        <v>11</v>
      </c>
    </row>
    <row r="51" spans="1:23" s="20" customFormat="1" ht="12.75">
      <c r="A51" s="36">
        <v>270101</v>
      </c>
      <c r="B51" s="7" t="s">
        <v>357</v>
      </c>
      <c r="C51" s="8">
        <v>5</v>
      </c>
      <c r="D51" s="7" t="s">
        <v>134</v>
      </c>
      <c r="E51" s="7" t="s">
        <v>20</v>
      </c>
      <c r="F51" s="15" t="s">
        <v>35</v>
      </c>
      <c r="G51" s="55"/>
      <c r="H51" s="7"/>
      <c r="I51" s="7"/>
      <c r="J51" s="7"/>
      <c r="K51" s="7"/>
      <c r="L51" s="7"/>
      <c r="M51" s="7">
        <v>1</v>
      </c>
      <c r="N51" s="7">
        <v>2</v>
      </c>
      <c r="O51" s="7"/>
      <c r="P51" s="7"/>
      <c r="Q51" s="7">
        <v>5</v>
      </c>
      <c r="R51" s="7">
        <v>6</v>
      </c>
      <c r="S51" s="7"/>
      <c r="T51" s="15"/>
      <c r="U51" s="27">
        <f t="shared" si="0"/>
        <v>6</v>
      </c>
      <c r="V51" s="15">
        <f t="shared" si="1"/>
        <v>8</v>
      </c>
      <c r="W51" s="20">
        <f t="shared" si="2"/>
        <v>14</v>
      </c>
    </row>
    <row r="52" spans="1:23" s="20" customFormat="1" ht="12.75">
      <c r="A52" s="36">
        <v>380101</v>
      </c>
      <c r="B52" s="7" t="s">
        <v>358</v>
      </c>
      <c r="C52" s="8">
        <v>5</v>
      </c>
      <c r="D52" s="7" t="s">
        <v>135</v>
      </c>
      <c r="E52" s="7" t="s">
        <v>20</v>
      </c>
      <c r="F52" s="15" t="s">
        <v>34</v>
      </c>
      <c r="G52" s="55"/>
      <c r="H52" s="7"/>
      <c r="I52" s="7"/>
      <c r="J52" s="7"/>
      <c r="K52" s="7"/>
      <c r="L52" s="7"/>
      <c r="M52" s="7"/>
      <c r="N52" s="7"/>
      <c r="O52" s="7"/>
      <c r="P52" s="7"/>
      <c r="Q52" s="7">
        <v>4</v>
      </c>
      <c r="R52" s="7">
        <v>2</v>
      </c>
      <c r="S52" s="7"/>
      <c r="T52" s="15"/>
      <c r="U52" s="27">
        <f t="shared" si="0"/>
        <v>4</v>
      </c>
      <c r="V52" s="15">
        <f t="shared" si="1"/>
        <v>2</v>
      </c>
      <c r="W52" s="20">
        <f t="shared" si="2"/>
        <v>6</v>
      </c>
    </row>
    <row r="53" spans="1:23" s="20" customFormat="1" ht="12.75">
      <c r="A53" s="36">
        <v>400501</v>
      </c>
      <c r="B53" s="7" t="s">
        <v>359</v>
      </c>
      <c r="C53" s="8">
        <v>5</v>
      </c>
      <c r="D53" s="7" t="s">
        <v>136</v>
      </c>
      <c r="E53" s="7" t="s">
        <v>20</v>
      </c>
      <c r="F53" s="15" t="s">
        <v>35</v>
      </c>
      <c r="G53" s="55"/>
      <c r="H53" s="7"/>
      <c r="I53" s="7"/>
      <c r="J53" s="7"/>
      <c r="K53" s="7"/>
      <c r="L53" s="7"/>
      <c r="M53" s="7"/>
      <c r="N53" s="7"/>
      <c r="O53" s="7"/>
      <c r="P53" s="7"/>
      <c r="Q53" s="7">
        <v>3</v>
      </c>
      <c r="R53" s="7">
        <v>1</v>
      </c>
      <c r="S53" s="7">
        <v>1</v>
      </c>
      <c r="T53" s="15"/>
      <c r="U53" s="27">
        <f t="shared" si="0"/>
        <v>4</v>
      </c>
      <c r="V53" s="15">
        <f t="shared" si="1"/>
        <v>1</v>
      </c>
      <c r="W53" s="20">
        <f t="shared" si="2"/>
        <v>5</v>
      </c>
    </row>
    <row r="54" spans="1:23" s="20" customFormat="1" ht="12.75">
      <c r="A54" s="36">
        <v>400501</v>
      </c>
      <c r="B54" s="7" t="s">
        <v>360</v>
      </c>
      <c r="C54" s="8">
        <v>5</v>
      </c>
      <c r="D54" s="7" t="s">
        <v>137</v>
      </c>
      <c r="E54" s="7" t="s">
        <v>20</v>
      </c>
      <c r="F54" s="15" t="s">
        <v>35</v>
      </c>
      <c r="G54" s="55"/>
      <c r="H54" s="7"/>
      <c r="I54" s="7">
        <v>1</v>
      </c>
      <c r="J54" s="7"/>
      <c r="K54" s="7"/>
      <c r="L54" s="7"/>
      <c r="M54" s="7">
        <v>1</v>
      </c>
      <c r="N54" s="7"/>
      <c r="O54" s="7"/>
      <c r="P54" s="7"/>
      <c r="Q54" s="7">
        <v>4</v>
      </c>
      <c r="R54" s="7">
        <v>5</v>
      </c>
      <c r="S54" s="7"/>
      <c r="T54" s="15"/>
      <c r="U54" s="27">
        <f t="shared" si="0"/>
        <v>6</v>
      </c>
      <c r="V54" s="15">
        <f t="shared" si="1"/>
        <v>5</v>
      </c>
      <c r="W54" s="20">
        <f t="shared" si="2"/>
        <v>11</v>
      </c>
    </row>
    <row r="55" spans="1:23" s="20" customFormat="1" ht="12.75">
      <c r="A55" s="36">
        <v>400599</v>
      </c>
      <c r="B55" s="7" t="s">
        <v>361</v>
      </c>
      <c r="C55" s="8">
        <v>5</v>
      </c>
      <c r="D55" s="7" t="s">
        <v>74</v>
      </c>
      <c r="E55" s="7" t="s">
        <v>20</v>
      </c>
      <c r="F55" s="15" t="s">
        <v>35</v>
      </c>
      <c r="G55" s="55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v>1</v>
      </c>
      <c r="S55" s="7"/>
      <c r="T55" s="15"/>
      <c r="U55" s="27">
        <f t="shared" si="0"/>
        <v>0</v>
      </c>
      <c r="V55" s="15">
        <f t="shared" si="1"/>
        <v>1</v>
      </c>
      <c r="W55" s="20">
        <f t="shared" si="2"/>
        <v>1</v>
      </c>
    </row>
    <row r="56" spans="1:23" s="20" customFormat="1" ht="12.75">
      <c r="A56" s="36">
        <v>400601</v>
      </c>
      <c r="B56" s="7" t="s">
        <v>362</v>
      </c>
      <c r="C56" s="8">
        <v>5</v>
      </c>
      <c r="D56" s="7" t="s">
        <v>57</v>
      </c>
      <c r="E56" s="7" t="s">
        <v>53</v>
      </c>
      <c r="F56" s="15" t="s">
        <v>30</v>
      </c>
      <c r="G56" s="55"/>
      <c r="H56" s="7"/>
      <c r="I56" s="7"/>
      <c r="J56" s="7"/>
      <c r="K56" s="7"/>
      <c r="L56" s="7"/>
      <c r="M56" s="7"/>
      <c r="N56" s="7"/>
      <c r="O56" s="7"/>
      <c r="P56" s="7"/>
      <c r="Q56" s="7">
        <v>1</v>
      </c>
      <c r="R56" s="7">
        <v>1</v>
      </c>
      <c r="S56" s="7"/>
      <c r="T56" s="15"/>
      <c r="U56" s="27">
        <f t="shared" si="0"/>
        <v>1</v>
      </c>
      <c r="V56" s="15">
        <f t="shared" si="1"/>
        <v>1</v>
      </c>
      <c r="W56" s="20">
        <f t="shared" si="2"/>
        <v>2</v>
      </c>
    </row>
    <row r="57" spans="1:23" s="20" customFormat="1" ht="12.75">
      <c r="A57" s="36">
        <v>400699</v>
      </c>
      <c r="B57" s="7" t="s">
        <v>363</v>
      </c>
      <c r="C57" s="8">
        <v>5</v>
      </c>
      <c r="D57" s="7" t="s">
        <v>138</v>
      </c>
      <c r="E57" s="7" t="s">
        <v>53</v>
      </c>
      <c r="F57" s="15" t="s">
        <v>30</v>
      </c>
      <c r="G57" s="55"/>
      <c r="H57" s="7"/>
      <c r="I57" s="7"/>
      <c r="J57" s="7"/>
      <c r="K57" s="7"/>
      <c r="L57" s="7"/>
      <c r="M57" s="7"/>
      <c r="N57" s="7"/>
      <c r="O57" s="7"/>
      <c r="P57" s="7"/>
      <c r="Q57" s="7">
        <v>1</v>
      </c>
      <c r="R57" s="7"/>
      <c r="S57" s="7"/>
      <c r="T57" s="15"/>
      <c r="U57" s="27">
        <f t="shared" si="0"/>
        <v>1</v>
      </c>
      <c r="V57" s="15">
        <f t="shared" si="1"/>
        <v>0</v>
      </c>
      <c r="W57" s="20">
        <f t="shared" si="2"/>
        <v>1</v>
      </c>
    </row>
    <row r="58" spans="1:23" s="20" customFormat="1" ht="12.75">
      <c r="A58" s="36">
        <v>400801</v>
      </c>
      <c r="B58" s="7" t="s">
        <v>364</v>
      </c>
      <c r="C58" s="8">
        <v>5</v>
      </c>
      <c r="D58" s="7" t="s">
        <v>58</v>
      </c>
      <c r="E58" s="7" t="s">
        <v>20</v>
      </c>
      <c r="F58" s="15" t="s">
        <v>35</v>
      </c>
      <c r="G58" s="55"/>
      <c r="H58" s="7"/>
      <c r="I58" s="7"/>
      <c r="J58" s="7"/>
      <c r="K58" s="7"/>
      <c r="L58" s="7"/>
      <c r="M58" s="7"/>
      <c r="N58" s="7"/>
      <c r="O58" s="7"/>
      <c r="P58" s="7"/>
      <c r="Q58" s="7">
        <v>1</v>
      </c>
      <c r="R58" s="7"/>
      <c r="S58" s="7"/>
      <c r="T58" s="15"/>
      <c r="U58" s="27">
        <f t="shared" si="0"/>
        <v>1</v>
      </c>
      <c r="V58" s="15">
        <f t="shared" si="1"/>
        <v>0</v>
      </c>
      <c r="W58" s="20">
        <f t="shared" si="2"/>
        <v>1</v>
      </c>
    </row>
    <row r="59" spans="1:23" s="20" customFormat="1" ht="12.75">
      <c r="A59" s="36">
        <v>400899</v>
      </c>
      <c r="B59" s="7" t="s">
        <v>365</v>
      </c>
      <c r="C59" s="8">
        <v>5</v>
      </c>
      <c r="D59" s="7" t="s">
        <v>75</v>
      </c>
      <c r="E59" s="7" t="s">
        <v>20</v>
      </c>
      <c r="F59" s="15" t="s">
        <v>35</v>
      </c>
      <c r="G59" s="55"/>
      <c r="H59" s="7"/>
      <c r="I59" s="7"/>
      <c r="J59" s="7"/>
      <c r="K59" s="7"/>
      <c r="L59" s="7"/>
      <c r="M59" s="7"/>
      <c r="N59" s="7"/>
      <c r="O59" s="7"/>
      <c r="P59" s="7"/>
      <c r="Q59" s="7">
        <v>1</v>
      </c>
      <c r="R59" s="7"/>
      <c r="S59" s="7"/>
      <c r="T59" s="15"/>
      <c r="U59" s="27">
        <f t="shared" si="0"/>
        <v>1</v>
      </c>
      <c r="V59" s="15">
        <f t="shared" si="1"/>
        <v>0</v>
      </c>
      <c r="W59" s="20">
        <f t="shared" si="2"/>
        <v>1</v>
      </c>
    </row>
    <row r="60" spans="1:23" s="20" customFormat="1" ht="12.75">
      <c r="A60" s="36">
        <v>420101</v>
      </c>
      <c r="B60" s="7" t="s">
        <v>366</v>
      </c>
      <c r="C60" s="8">
        <v>5</v>
      </c>
      <c r="D60" s="7" t="s">
        <v>139</v>
      </c>
      <c r="E60" s="7" t="s">
        <v>20</v>
      </c>
      <c r="F60" s="15" t="s">
        <v>31</v>
      </c>
      <c r="G60" s="55"/>
      <c r="H60" s="7">
        <v>1</v>
      </c>
      <c r="I60" s="7">
        <v>3</v>
      </c>
      <c r="J60" s="7">
        <v>5</v>
      </c>
      <c r="K60" s="7"/>
      <c r="L60" s="7"/>
      <c r="M60" s="7"/>
      <c r="N60" s="7">
        <v>1</v>
      </c>
      <c r="O60" s="7">
        <v>1</v>
      </c>
      <c r="P60" s="7">
        <v>2</v>
      </c>
      <c r="Q60" s="7">
        <v>20</v>
      </c>
      <c r="R60" s="7">
        <v>73</v>
      </c>
      <c r="S60" s="7">
        <v>6</v>
      </c>
      <c r="T60" s="15">
        <v>13</v>
      </c>
      <c r="U60" s="27">
        <f t="shared" si="0"/>
        <v>30</v>
      </c>
      <c r="V60" s="15">
        <f t="shared" si="1"/>
        <v>95</v>
      </c>
      <c r="W60" s="20">
        <f t="shared" si="2"/>
        <v>125</v>
      </c>
    </row>
    <row r="61" spans="1:23" s="72" customFormat="1" ht="12.75">
      <c r="A61" s="84">
        <v>440501</v>
      </c>
      <c r="B61" s="60" t="s">
        <v>367</v>
      </c>
      <c r="C61" s="85">
        <v>5</v>
      </c>
      <c r="D61" s="60" t="s">
        <v>140</v>
      </c>
      <c r="E61" s="60" t="s">
        <v>53</v>
      </c>
      <c r="F61" s="86" t="s">
        <v>30</v>
      </c>
      <c r="G61" s="87"/>
      <c r="H61" s="60"/>
      <c r="I61" s="60"/>
      <c r="J61" s="60"/>
      <c r="K61" s="60"/>
      <c r="L61" s="60"/>
      <c r="M61" s="60"/>
      <c r="N61" s="60"/>
      <c r="O61" s="60"/>
      <c r="P61" s="60"/>
      <c r="Q61" s="60">
        <v>2</v>
      </c>
      <c r="R61" s="60">
        <v>2</v>
      </c>
      <c r="S61" s="60">
        <v>1</v>
      </c>
      <c r="T61" s="86"/>
      <c r="U61" s="88">
        <f t="shared" si="0"/>
        <v>3</v>
      </c>
      <c r="V61" s="86">
        <f t="shared" si="1"/>
        <v>2</v>
      </c>
      <c r="W61" s="72">
        <f t="shared" si="2"/>
        <v>5</v>
      </c>
    </row>
    <row r="62" spans="1:23" s="20" customFormat="1" ht="12.75">
      <c r="A62" s="36">
        <v>440501</v>
      </c>
      <c r="B62" s="7" t="s">
        <v>59</v>
      </c>
      <c r="C62" s="8">
        <v>5</v>
      </c>
      <c r="D62" s="7" t="s">
        <v>258</v>
      </c>
      <c r="E62" s="7" t="s">
        <v>53</v>
      </c>
      <c r="F62" s="15" t="s">
        <v>30</v>
      </c>
      <c r="G62" s="55"/>
      <c r="H62" s="7"/>
      <c r="I62" s="7"/>
      <c r="J62" s="7"/>
      <c r="K62" s="7"/>
      <c r="L62" s="7"/>
      <c r="M62" s="7"/>
      <c r="N62" s="7"/>
      <c r="O62" s="7"/>
      <c r="P62" s="7"/>
      <c r="Q62" s="7">
        <v>4</v>
      </c>
      <c r="R62" s="7">
        <v>1</v>
      </c>
      <c r="S62" s="7"/>
      <c r="T62" s="15"/>
      <c r="U62" s="27">
        <f t="shared" si="0"/>
        <v>4</v>
      </c>
      <c r="V62" s="15">
        <f t="shared" si="1"/>
        <v>1</v>
      </c>
      <c r="W62" s="20">
        <f t="shared" si="2"/>
        <v>5</v>
      </c>
    </row>
    <row r="63" spans="1:23" s="20" customFormat="1" ht="12.75">
      <c r="A63" s="36">
        <v>450201</v>
      </c>
      <c r="B63" s="7" t="s">
        <v>368</v>
      </c>
      <c r="C63" s="8">
        <v>5</v>
      </c>
      <c r="D63" s="7" t="s">
        <v>141</v>
      </c>
      <c r="E63" s="7" t="s">
        <v>20</v>
      </c>
      <c r="F63" s="15" t="s">
        <v>31</v>
      </c>
      <c r="G63" s="55"/>
      <c r="H63" s="7"/>
      <c r="I63" s="7"/>
      <c r="J63" s="7"/>
      <c r="K63" s="7"/>
      <c r="L63" s="7"/>
      <c r="M63" s="7"/>
      <c r="N63" s="7"/>
      <c r="O63" s="7"/>
      <c r="P63" s="7"/>
      <c r="Q63" s="7">
        <v>5</v>
      </c>
      <c r="R63" s="7">
        <v>10</v>
      </c>
      <c r="S63" s="7">
        <v>1</v>
      </c>
      <c r="T63" s="15">
        <v>2</v>
      </c>
      <c r="U63" s="27">
        <f t="shared" si="0"/>
        <v>6</v>
      </c>
      <c r="V63" s="15">
        <f t="shared" si="1"/>
        <v>12</v>
      </c>
      <c r="W63" s="20">
        <f t="shared" si="2"/>
        <v>18</v>
      </c>
    </row>
    <row r="64" spans="1:23" s="20" customFormat="1" ht="12.75">
      <c r="A64" s="36">
        <v>450601</v>
      </c>
      <c r="B64" s="7" t="s">
        <v>369</v>
      </c>
      <c r="C64" s="8">
        <v>5</v>
      </c>
      <c r="D64" s="7" t="s">
        <v>142</v>
      </c>
      <c r="E64" s="7" t="s">
        <v>20</v>
      </c>
      <c r="F64" s="15" t="s">
        <v>31</v>
      </c>
      <c r="G64" s="55"/>
      <c r="H64" s="7"/>
      <c r="I64" s="7"/>
      <c r="J64" s="7">
        <v>1</v>
      </c>
      <c r="K64" s="7"/>
      <c r="L64" s="7"/>
      <c r="M64" s="7"/>
      <c r="N64" s="7">
        <v>1</v>
      </c>
      <c r="O64" s="7">
        <v>3</v>
      </c>
      <c r="P64" s="7"/>
      <c r="Q64" s="7">
        <v>15</v>
      </c>
      <c r="R64" s="7">
        <v>2</v>
      </c>
      <c r="S64" s="7">
        <v>1</v>
      </c>
      <c r="T64" s="15"/>
      <c r="U64" s="27">
        <f t="shared" si="0"/>
        <v>19</v>
      </c>
      <c r="V64" s="15">
        <f t="shared" si="1"/>
        <v>4</v>
      </c>
      <c r="W64" s="20">
        <f t="shared" si="2"/>
        <v>23</v>
      </c>
    </row>
    <row r="65" spans="1:23" s="20" customFormat="1" ht="12.75">
      <c r="A65" s="36">
        <v>450602</v>
      </c>
      <c r="B65" s="7" t="s">
        <v>77</v>
      </c>
      <c r="C65" s="8">
        <v>5</v>
      </c>
      <c r="D65" s="7" t="s">
        <v>76</v>
      </c>
      <c r="E65" s="7" t="s">
        <v>53</v>
      </c>
      <c r="F65" s="15" t="s">
        <v>30</v>
      </c>
      <c r="G65" s="55"/>
      <c r="H65" s="7"/>
      <c r="I65" s="7"/>
      <c r="J65" s="7"/>
      <c r="K65" s="7"/>
      <c r="L65" s="7"/>
      <c r="M65" s="7"/>
      <c r="N65" s="7"/>
      <c r="O65" s="7"/>
      <c r="P65" s="7"/>
      <c r="Q65" s="7">
        <v>2</v>
      </c>
      <c r="R65" s="7">
        <v>2</v>
      </c>
      <c r="S65" s="7"/>
      <c r="T65" s="15"/>
      <c r="U65" s="27">
        <f t="shared" si="0"/>
        <v>2</v>
      </c>
      <c r="V65" s="15">
        <f t="shared" si="1"/>
        <v>2</v>
      </c>
      <c r="W65" s="20">
        <f t="shared" si="2"/>
        <v>4</v>
      </c>
    </row>
    <row r="66" spans="1:23" s="20" customFormat="1" ht="12.75">
      <c r="A66" s="36">
        <v>450603</v>
      </c>
      <c r="B66" s="7" t="s">
        <v>370</v>
      </c>
      <c r="C66" s="8">
        <v>5</v>
      </c>
      <c r="D66" s="7" t="s">
        <v>143</v>
      </c>
      <c r="E66" s="7" t="s">
        <v>20</v>
      </c>
      <c r="F66" s="15" t="s">
        <v>31</v>
      </c>
      <c r="G66" s="55"/>
      <c r="H66" s="7"/>
      <c r="I66" s="7"/>
      <c r="J66" s="7"/>
      <c r="K66" s="7"/>
      <c r="L66" s="7"/>
      <c r="M66" s="7"/>
      <c r="N66" s="7">
        <v>1</v>
      </c>
      <c r="O66" s="7"/>
      <c r="P66" s="7"/>
      <c r="Q66" s="7">
        <v>9</v>
      </c>
      <c r="R66" s="7"/>
      <c r="S66" s="7">
        <v>2</v>
      </c>
      <c r="T66" s="15"/>
      <c r="U66" s="27">
        <f t="shared" si="0"/>
        <v>11</v>
      </c>
      <c r="V66" s="15">
        <f t="shared" si="1"/>
        <v>1</v>
      </c>
      <c r="W66" s="20">
        <f aca="true" t="shared" si="3" ref="W66:W91">SUM(U66:V66)</f>
        <v>12</v>
      </c>
    </row>
    <row r="67" spans="1:23" s="20" customFormat="1" ht="12.75">
      <c r="A67" s="36">
        <v>451001</v>
      </c>
      <c r="B67" s="7" t="s">
        <v>371</v>
      </c>
      <c r="C67" s="8">
        <v>5</v>
      </c>
      <c r="D67" s="7" t="s">
        <v>144</v>
      </c>
      <c r="E67" s="7" t="s">
        <v>20</v>
      </c>
      <c r="F67" s="15" t="s">
        <v>31</v>
      </c>
      <c r="G67" s="55"/>
      <c r="H67" s="7"/>
      <c r="I67" s="7">
        <v>1</v>
      </c>
      <c r="J67" s="7">
        <v>1</v>
      </c>
      <c r="K67" s="7"/>
      <c r="L67" s="7"/>
      <c r="M67" s="7"/>
      <c r="N67" s="7">
        <v>1</v>
      </c>
      <c r="O67" s="7">
        <v>3</v>
      </c>
      <c r="P67" s="7">
        <v>1</v>
      </c>
      <c r="Q67" s="7">
        <v>27</v>
      </c>
      <c r="R67" s="7">
        <v>14</v>
      </c>
      <c r="S67" s="7">
        <v>4</v>
      </c>
      <c r="T67" s="15">
        <v>6</v>
      </c>
      <c r="U67" s="27">
        <f t="shared" si="0"/>
        <v>35</v>
      </c>
      <c r="V67" s="15">
        <f t="shared" si="1"/>
        <v>23</v>
      </c>
      <c r="W67" s="20">
        <f t="shared" si="3"/>
        <v>58</v>
      </c>
    </row>
    <row r="68" spans="1:23" s="20" customFormat="1" ht="12.75">
      <c r="A68" s="36">
        <v>451101</v>
      </c>
      <c r="B68" s="7" t="s">
        <v>372</v>
      </c>
      <c r="C68" s="8">
        <v>5</v>
      </c>
      <c r="D68" s="7" t="s">
        <v>145</v>
      </c>
      <c r="E68" s="7" t="s">
        <v>20</v>
      </c>
      <c r="F68" s="15" t="s">
        <v>31</v>
      </c>
      <c r="G68" s="55"/>
      <c r="H68" s="7"/>
      <c r="I68" s="7">
        <v>3</v>
      </c>
      <c r="J68" s="7">
        <v>1</v>
      </c>
      <c r="K68" s="7"/>
      <c r="L68" s="7"/>
      <c r="M68" s="7"/>
      <c r="N68" s="7"/>
      <c r="O68" s="7"/>
      <c r="P68" s="7"/>
      <c r="Q68" s="7">
        <v>10</v>
      </c>
      <c r="R68" s="7">
        <v>6</v>
      </c>
      <c r="S68" s="7"/>
      <c r="T68" s="15">
        <v>2</v>
      </c>
      <c r="U68" s="27">
        <f t="shared" si="0"/>
        <v>13</v>
      </c>
      <c r="V68" s="15">
        <f t="shared" si="1"/>
        <v>9</v>
      </c>
      <c r="W68" s="20">
        <f t="shared" si="3"/>
        <v>22</v>
      </c>
    </row>
    <row r="69" spans="1:23" s="20" customFormat="1" ht="12.75">
      <c r="A69" s="36">
        <v>459999</v>
      </c>
      <c r="B69" s="7" t="s">
        <v>260</v>
      </c>
      <c r="C69" s="8">
        <v>5</v>
      </c>
      <c r="D69" s="7" t="s">
        <v>259</v>
      </c>
      <c r="E69" s="7" t="s">
        <v>20</v>
      </c>
      <c r="F69" s="15" t="s">
        <v>31</v>
      </c>
      <c r="G69" s="55"/>
      <c r="H69" s="7"/>
      <c r="I69" s="7">
        <v>1</v>
      </c>
      <c r="J69" s="7"/>
      <c r="K69" s="7"/>
      <c r="L69" s="7"/>
      <c r="M69" s="7"/>
      <c r="N69" s="7">
        <v>1</v>
      </c>
      <c r="O69" s="7"/>
      <c r="P69" s="7"/>
      <c r="Q69" s="7">
        <v>1</v>
      </c>
      <c r="R69" s="7">
        <v>2</v>
      </c>
      <c r="S69" s="7"/>
      <c r="T69" s="15"/>
      <c r="U69" s="27">
        <f aca="true" t="shared" si="4" ref="U69:U91">G69+I69+K69+M69+O69+Q69+S69</f>
        <v>2</v>
      </c>
      <c r="V69" s="15">
        <f aca="true" t="shared" si="5" ref="V69:V91">H69+J69+L69+N69+P69+R69+T69</f>
        <v>3</v>
      </c>
      <c r="W69" s="20">
        <f t="shared" si="3"/>
        <v>5</v>
      </c>
    </row>
    <row r="70" spans="1:23" s="20" customFormat="1" ht="12.75">
      <c r="A70" s="36">
        <v>500501</v>
      </c>
      <c r="B70" s="7" t="s">
        <v>373</v>
      </c>
      <c r="C70" s="8">
        <v>5</v>
      </c>
      <c r="D70" s="7" t="s">
        <v>146</v>
      </c>
      <c r="E70" s="7" t="s">
        <v>20</v>
      </c>
      <c r="F70" s="15" t="s">
        <v>1</v>
      </c>
      <c r="G70" s="55"/>
      <c r="H70" s="7"/>
      <c r="I70" s="7">
        <v>1</v>
      </c>
      <c r="J70" s="7"/>
      <c r="K70" s="7"/>
      <c r="L70" s="7"/>
      <c r="M70" s="7"/>
      <c r="N70" s="7"/>
      <c r="O70" s="7"/>
      <c r="P70" s="7"/>
      <c r="Q70" s="7">
        <v>6</v>
      </c>
      <c r="R70" s="7">
        <v>10</v>
      </c>
      <c r="S70" s="7">
        <v>1</v>
      </c>
      <c r="T70" s="15">
        <v>1</v>
      </c>
      <c r="U70" s="27">
        <f t="shared" si="4"/>
        <v>8</v>
      </c>
      <c r="V70" s="15">
        <f t="shared" si="5"/>
        <v>11</v>
      </c>
      <c r="W70" s="20">
        <f t="shared" si="3"/>
        <v>19</v>
      </c>
    </row>
    <row r="71" spans="1:23" s="20" customFormat="1" ht="12.75">
      <c r="A71" s="36">
        <v>500602</v>
      </c>
      <c r="B71" s="7" t="s">
        <v>374</v>
      </c>
      <c r="C71" s="8">
        <v>5</v>
      </c>
      <c r="D71" s="7" t="s">
        <v>147</v>
      </c>
      <c r="E71" s="7" t="s">
        <v>20</v>
      </c>
      <c r="F71" s="15" t="s">
        <v>34</v>
      </c>
      <c r="G71" s="55"/>
      <c r="H71" s="7">
        <v>1</v>
      </c>
      <c r="I71" s="7">
        <v>1</v>
      </c>
      <c r="J71" s="7"/>
      <c r="K71" s="7"/>
      <c r="L71" s="7"/>
      <c r="M71" s="7"/>
      <c r="N71" s="7"/>
      <c r="O71" s="7"/>
      <c r="P71" s="7"/>
      <c r="Q71" s="7">
        <v>7</v>
      </c>
      <c r="R71" s="7">
        <v>3</v>
      </c>
      <c r="S71" s="7">
        <v>2</v>
      </c>
      <c r="T71" s="15"/>
      <c r="U71" s="27">
        <f t="shared" si="4"/>
        <v>10</v>
      </c>
      <c r="V71" s="15">
        <f t="shared" si="5"/>
        <v>4</v>
      </c>
      <c r="W71" s="20">
        <f t="shared" si="3"/>
        <v>14</v>
      </c>
    </row>
    <row r="72" spans="1:23" s="20" customFormat="1" ht="12.75">
      <c r="A72" s="36">
        <v>500702</v>
      </c>
      <c r="B72" s="7" t="s">
        <v>148</v>
      </c>
      <c r="C72" s="8">
        <v>5</v>
      </c>
      <c r="D72" s="7" t="s">
        <v>149</v>
      </c>
      <c r="E72" s="7" t="s">
        <v>20</v>
      </c>
      <c r="F72" s="15" t="s">
        <v>1</v>
      </c>
      <c r="G72" s="55"/>
      <c r="H72" s="7"/>
      <c r="I72" s="7"/>
      <c r="J72" s="7"/>
      <c r="K72" s="7"/>
      <c r="L72" s="7"/>
      <c r="M72" s="7"/>
      <c r="N72" s="7"/>
      <c r="O72" s="7"/>
      <c r="P72" s="7">
        <v>1</v>
      </c>
      <c r="Q72" s="7">
        <v>5</v>
      </c>
      <c r="R72" s="7">
        <v>11</v>
      </c>
      <c r="S72" s="7"/>
      <c r="T72" s="15">
        <v>2</v>
      </c>
      <c r="U72" s="27">
        <f t="shared" si="4"/>
        <v>5</v>
      </c>
      <c r="V72" s="15">
        <f t="shared" si="5"/>
        <v>14</v>
      </c>
      <c r="W72" s="20">
        <f t="shared" si="3"/>
        <v>19</v>
      </c>
    </row>
    <row r="73" spans="1:23" s="20" customFormat="1" ht="12.75">
      <c r="A73" s="36">
        <v>500702</v>
      </c>
      <c r="B73" s="7" t="s">
        <v>375</v>
      </c>
      <c r="C73" s="8">
        <v>5</v>
      </c>
      <c r="D73" s="7" t="s">
        <v>150</v>
      </c>
      <c r="E73" s="7" t="s">
        <v>20</v>
      </c>
      <c r="F73" s="15" t="s">
        <v>1</v>
      </c>
      <c r="G73" s="55"/>
      <c r="H73" s="7"/>
      <c r="I73" s="7"/>
      <c r="J73" s="7"/>
      <c r="K73" s="7"/>
      <c r="L73" s="7"/>
      <c r="M73" s="7"/>
      <c r="N73" s="7"/>
      <c r="O73" s="7"/>
      <c r="P73" s="7"/>
      <c r="Q73" s="7">
        <v>4</v>
      </c>
      <c r="R73" s="7">
        <v>11</v>
      </c>
      <c r="S73" s="7">
        <v>1</v>
      </c>
      <c r="T73" s="15">
        <v>1</v>
      </c>
      <c r="U73" s="27">
        <f aca="true" t="shared" si="6" ref="U73:V75">G73+I73+K73+M73+O73+Q73+S73</f>
        <v>5</v>
      </c>
      <c r="V73" s="15">
        <f t="shared" si="6"/>
        <v>12</v>
      </c>
      <c r="W73" s="20">
        <f>SUM(U73:V73)</f>
        <v>17</v>
      </c>
    </row>
    <row r="74" spans="1:23" s="20" customFormat="1" ht="12.75">
      <c r="A74" s="36">
        <v>500703</v>
      </c>
      <c r="B74" s="7" t="s">
        <v>376</v>
      </c>
      <c r="C74" s="8">
        <v>5</v>
      </c>
      <c r="D74" s="7" t="s">
        <v>151</v>
      </c>
      <c r="E74" s="7" t="s">
        <v>20</v>
      </c>
      <c r="F74" s="15" t="s">
        <v>1</v>
      </c>
      <c r="G74" s="55"/>
      <c r="H74" s="7"/>
      <c r="I74" s="7"/>
      <c r="J74" s="7"/>
      <c r="K74" s="7"/>
      <c r="L74" s="7"/>
      <c r="M74" s="7"/>
      <c r="N74" s="7">
        <v>1</v>
      </c>
      <c r="O74" s="7"/>
      <c r="P74" s="7"/>
      <c r="Q74" s="7">
        <v>1</v>
      </c>
      <c r="R74" s="7">
        <v>5</v>
      </c>
      <c r="S74" s="7"/>
      <c r="T74" s="15">
        <v>2</v>
      </c>
      <c r="U74" s="27">
        <f t="shared" si="6"/>
        <v>1</v>
      </c>
      <c r="V74" s="15">
        <f t="shared" si="6"/>
        <v>8</v>
      </c>
      <c r="W74" s="20">
        <f>SUM(U74:V74)</f>
        <v>9</v>
      </c>
    </row>
    <row r="75" spans="1:23" s="20" customFormat="1" ht="12.75">
      <c r="A75" s="36">
        <v>500901</v>
      </c>
      <c r="B75" s="7" t="s">
        <v>377</v>
      </c>
      <c r="C75" s="8">
        <v>5</v>
      </c>
      <c r="D75" s="7" t="s">
        <v>152</v>
      </c>
      <c r="E75" s="7" t="s">
        <v>20</v>
      </c>
      <c r="F75" s="15" t="s">
        <v>1</v>
      </c>
      <c r="G75" s="55"/>
      <c r="H75" s="7"/>
      <c r="I75" s="7"/>
      <c r="J75" s="7"/>
      <c r="K75" s="7"/>
      <c r="L75" s="7"/>
      <c r="M75" s="7"/>
      <c r="N75" s="7"/>
      <c r="O75" s="7"/>
      <c r="P75" s="7"/>
      <c r="Q75" s="7">
        <v>3</v>
      </c>
      <c r="R75" s="7">
        <v>1</v>
      </c>
      <c r="S75" s="7">
        <v>1</v>
      </c>
      <c r="T75" s="15"/>
      <c r="U75" s="27">
        <f t="shared" si="6"/>
        <v>4</v>
      </c>
      <c r="V75" s="15">
        <f t="shared" si="6"/>
        <v>1</v>
      </c>
      <c r="W75" s="20">
        <f>SUM(U75:V75)</f>
        <v>5</v>
      </c>
    </row>
    <row r="76" spans="1:23" s="20" customFormat="1" ht="12.75">
      <c r="A76" s="36">
        <v>500903</v>
      </c>
      <c r="B76" s="7" t="s">
        <v>378</v>
      </c>
      <c r="C76" s="8">
        <v>5</v>
      </c>
      <c r="D76" s="7" t="s">
        <v>153</v>
      </c>
      <c r="E76" s="7" t="s">
        <v>20</v>
      </c>
      <c r="F76" s="15" t="s">
        <v>1</v>
      </c>
      <c r="G76" s="55"/>
      <c r="H76" s="7"/>
      <c r="I76" s="7"/>
      <c r="J76" s="7"/>
      <c r="K76" s="7"/>
      <c r="L76" s="7"/>
      <c r="M76" s="7"/>
      <c r="N76" s="7">
        <v>1</v>
      </c>
      <c r="O76" s="7"/>
      <c r="P76" s="7"/>
      <c r="Q76" s="7">
        <v>1</v>
      </c>
      <c r="R76" s="7">
        <v>1</v>
      </c>
      <c r="S76" s="7"/>
      <c r="T76" s="15"/>
      <c r="U76" s="27">
        <f t="shared" si="4"/>
        <v>1</v>
      </c>
      <c r="V76" s="15">
        <f t="shared" si="5"/>
        <v>2</v>
      </c>
      <c r="W76" s="20">
        <f t="shared" si="3"/>
        <v>3</v>
      </c>
    </row>
    <row r="77" spans="1:23" s="20" customFormat="1" ht="12.75">
      <c r="A77" s="36">
        <v>510201</v>
      </c>
      <c r="B77" s="7" t="s">
        <v>379</v>
      </c>
      <c r="C77" s="8">
        <v>5</v>
      </c>
      <c r="D77" s="7" t="s">
        <v>154</v>
      </c>
      <c r="E77" s="7" t="s">
        <v>32</v>
      </c>
      <c r="F77" s="15" t="s">
        <v>32</v>
      </c>
      <c r="G77" s="55"/>
      <c r="H77" s="7"/>
      <c r="I77" s="7"/>
      <c r="J77" s="7"/>
      <c r="K77" s="7"/>
      <c r="L77" s="7"/>
      <c r="M77" s="7"/>
      <c r="N77" s="7"/>
      <c r="O77" s="7"/>
      <c r="P77" s="7">
        <v>1</v>
      </c>
      <c r="Q77" s="7"/>
      <c r="R77" s="7">
        <v>26</v>
      </c>
      <c r="S77" s="7"/>
      <c r="T77" s="15">
        <v>6</v>
      </c>
      <c r="U77" s="27">
        <f t="shared" si="4"/>
        <v>0</v>
      </c>
      <c r="V77" s="15">
        <f t="shared" si="5"/>
        <v>33</v>
      </c>
      <c r="W77" s="20">
        <f t="shared" si="3"/>
        <v>33</v>
      </c>
    </row>
    <row r="78" spans="1:23" s="20" customFormat="1" ht="12.75">
      <c r="A78" s="36">
        <v>510701</v>
      </c>
      <c r="B78" s="7" t="s">
        <v>262</v>
      </c>
      <c r="C78" s="8">
        <v>5</v>
      </c>
      <c r="D78" s="7" t="s">
        <v>261</v>
      </c>
      <c r="E78" s="7" t="s">
        <v>33</v>
      </c>
      <c r="F78" s="15" t="s">
        <v>33</v>
      </c>
      <c r="G78" s="55"/>
      <c r="H78" s="7"/>
      <c r="I78" s="7"/>
      <c r="J78" s="7"/>
      <c r="K78" s="7"/>
      <c r="L78" s="7"/>
      <c r="M78" s="7"/>
      <c r="N78" s="7"/>
      <c r="O78" s="7"/>
      <c r="P78" s="7"/>
      <c r="Q78" s="7">
        <v>1</v>
      </c>
      <c r="R78" s="7">
        <v>1</v>
      </c>
      <c r="S78" s="7"/>
      <c r="T78" s="15"/>
      <c r="U78" s="27">
        <f t="shared" si="4"/>
        <v>1</v>
      </c>
      <c r="V78" s="15">
        <f t="shared" si="5"/>
        <v>1</v>
      </c>
      <c r="W78" s="20">
        <f t="shared" si="3"/>
        <v>2</v>
      </c>
    </row>
    <row r="79" spans="1:23" s="20" customFormat="1" ht="12.75">
      <c r="A79" s="36">
        <v>511005</v>
      </c>
      <c r="B79" s="7" t="s">
        <v>60</v>
      </c>
      <c r="C79" s="8">
        <v>5</v>
      </c>
      <c r="D79" s="7" t="s">
        <v>263</v>
      </c>
      <c r="E79" s="7" t="s">
        <v>53</v>
      </c>
      <c r="F79" s="15" t="s">
        <v>30</v>
      </c>
      <c r="G79" s="55"/>
      <c r="H79" s="7">
        <v>1</v>
      </c>
      <c r="I79" s="7"/>
      <c r="J79" s="7"/>
      <c r="K79" s="7"/>
      <c r="L79" s="7"/>
      <c r="M79" s="7"/>
      <c r="N79" s="7">
        <v>1</v>
      </c>
      <c r="O79" s="7"/>
      <c r="P79" s="7"/>
      <c r="Q79" s="7">
        <v>1</v>
      </c>
      <c r="R79" s="7">
        <v>1</v>
      </c>
      <c r="S79" s="7"/>
      <c r="T79" s="15"/>
      <c r="U79" s="27">
        <f t="shared" si="4"/>
        <v>1</v>
      </c>
      <c r="V79" s="15">
        <f t="shared" si="5"/>
        <v>3</v>
      </c>
      <c r="W79" s="20">
        <f t="shared" si="3"/>
        <v>4</v>
      </c>
    </row>
    <row r="80" spans="1:23" s="20" customFormat="1" ht="12.75">
      <c r="A80" s="36">
        <v>511601</v>
      </c>
      <c r="B80" s="7" t="s">
        <v>380</v>
      </c>
      <c r="C80" s="8">
        <v>5</v>
      </c>
      <c r="D80" s="7" t="s">
        <v>155</v>
      </c>
      <c r="E80" s="7" t="s">
        <v>61</v>
      </c>
      <c r="F80" s="15" t="s">
        <v>39</v>
      </c>
      <c r="G80" s="55"/>
      <c r="H80" s="7">
        <v>1</v>
      </c>
      <c r="I80" s="7">
        <v>1</v>
      </c>
      <c r="J80" s="7">
        <v>6</v>
      </c>
      <c r="K80" s="7"/>
      <c r="L80" s="7">
        <v>1</v>
      </c>
      <c r="M80" s="7"/>
      <c r="N80" s="7">
        <v>2</v>
      </c>
      <c r="O80" s="7"/>
      <c r="P80" s="7">
        <v>6</v>
      </c>
      <c r="Q80" s="7">
        <v>5</v>
      </c>
      <c r="R80" s="7">
        <v>79</v>
      </c>
      <c r="S80" s="7">
        <v>1</v>
      </c>
      <c r="T80" s="15">
        <v>12</v>
      </c>
      <c r="U80" s="27">
        <f t="shared" si="4"/>
        <v>7</v>
      </c>
      <c r="V80" s="15">
        <f t="shared" si="5"/>
        <v>107</v>
      </c>
      <c r="W80" s="20">
        <f t="shared" si="3"/>
        <v>114</v>
      </c>
    </row>
    <row r="81" spans="1:23" s="20" customFormat="1" ht="12.75">
      <c r="A81" s="36">
        <v>513101</v>
      </c>
      <c r="B81" s="7" t="s">
        <v>381</v>
      </c>
      <c r="C81" s="8">
        <v>5</v>
      </c>
      <c r="D81" s="7" t="s">
        <v>156</v>
      </c>
      <c r="E81" s="7" t="s">
        <v>53</v>
      </c>
      <c r="F81" s="15" t="s">
        <v>30</v>
      </c>
      <c r="G81" s="55"/>
      <c r="H81" s="7"/>
      <c r="I81" s="7"/>
      <c r="J81" s="7"/>
      <c r="K81" s="7"/>
      <c r="L81" s="7"/>
      <c r="M81" s="7"/>
      <c r="N81" s="7">
        <v>1</v>
      </c>
      <c r="O81" s="7"/>
      <c r="P81" s="7"/>
      <c r="Q81" s="7">
        <v>2</v>
      </c>
      <c r="R81" s="7">
        <v>31</v>
      </c>
      <c r="S81" s="7"/>
      <c r="T81" s="15">
        <v>6</v>
      </c>
      <c r="U81" s="27">
        <f t="shared" si="4"/>
        <v>2</v>
      </c>
      <c r="V81" s="15">
        <f t="shared" si="5"/>
        <v>38</v>
      </c>
      <c r="W81" s="20">
        <f t="shared" si="3"/>
        <v>40</v>
      </c>
    </row>
    <row r="82" spans="1:23" s="20" customFormat="1" ht="12.75">
      <c r="A82" s="36">
        <v>520101</v>
      </c>
      <c r="B82" s="7" t="s">
        <v>157</v>
      </c>
      <c r="C82" s="8">
        <v>5</v>
      </c>
      <c r="D82" s="7" t="s">
        <v>158</v>
      </c>
      <c r="E82" s="7" t="s">
        <v>33</v>
      </c>
      <c r="F82" s="15" t="s">
        <v>33</v>
      </c>
      <c r="G82" s="55"/>
      <c r="H82" s="7"/>
      <c r="I82" s="7"/>
      <c r="J82" s="7"/>
      <c r="K82" s="7"/>
      <c r="L82" s="7"/>
      <c r="M82" s="7"/>
      <c r="N82" s="7"/>
      <c r="O82" s="7"/>
      <c r="P82" s="7"/>
      <c r="Q82" s="7">
        <v>1</v>
      </c>
      <c r="R82" s="7">
        <v>1</v>
      </c>
      <c r="S82" s="7"/>
      <c r="T82" s="15">
        <v>3</v>
      </c>
      <c r="U82" s="27">
        <f t="shared" si="4"/>
        <v>1</v>
      </c>
      <c r="V82" s="15">
        <f t="shared" si="5"/>
        <v>4</v>
      </c>
      <c r="W82" s="20">
        <f t="shared" si="3"/>
        <v>5</v>
      </c>
    </row>
    <row r="83" spans="1:23" s="20" customFormat="1" ht="12.75">
      <c r="A83" s="36">
        <v>520201</v>
      </c>
      <c r="B83" s="7" t="s">
        <v>382</v>
      </c>
      <c r="C83" s="8">
        <v>5</v>
      </c>
      <c r="D83" s="7" t="s">
        <v>159</v>
      </c>
      <c r="E83" s="7" t="s">
        <v>41</v>
      </c>
      <c r="F83" s="15" t="s">
        <v>41</v>
      </c>
      <c r="G83" s="55"/>
      <c r="H83" s="7"/>
      <c r="I83" s="7">
        <v>1</v>
      </c>
      <c r="J83" s="7"/>
      <c r="K83" s="7"/>
      <c r="L83" s="7"/>
      <c r="M83" s="7"/>
      <c r="N83" s="7">
        <v>1</v>
      </c>
      <c r="O83" s="7">
        <v>1</v>
      </c>
      <c r="P83" s="7"/>
      <c r="Q83" s="7">
        <v>25</v>
      </c>
      <c r="R83" s="7">
        <v>12</v>
      </c>
      <c r="S83" s="7">
        <v>6</v>
      </c>
      <c r="T83" s="15">
        <v>2</v>
      </c>
      <c r="U83" s="27">
        <f t="shared" si="4"/>
        <v>33</v>
      </c>
      <c r="V83" s="15">
        <f t="shared" si="5"/>
        <v>15</v>
      </c>
      <c r="W83" s="20">
        <f t="shared" si="3"/>
        <v>48</v>
      </c>
    </row>
    <row r="84" spans="1:23" s="20" customFormat="1" ht="12.75">
      <c r="A84" s="36">
        <v>520201</v>
      </c>
      <c r="B84" s="7" t="s">
        <v>383</v>
      </c>
      <c r="C84" s="8">
        <v>5</v>
      </c>
      <c r="D84" s="7" t="s">
        <v>160</v>
      </c>
      <c r="E84" s="7" t="s">
        <v>41</v>
      </c>
      <c r="F84" s="15" t="s">
        <v>41</v>
      </c>
      <c r="G84" s="55"/>
      <c r="H84" s="7"/>
      <c r="I84" s="7"/>
      <c r="J84" s="7"/>
      <c r="K84" s="7"/>
      <c r="L84" s="7"/>
      <c r="M84" s="7">
        <v>1</v>
      </c>
      <c r="N84" s="7">
        <v>1</v>
      </c>
      <c r="O84" s="7">
        <v>3</v>
      </c>
      <c r="P84" s="7">
        <v>1</v>
      </c>
      <c r="Q84" s="7">
        <v>25</v>
      </c>
      <c r="R84" s="7">
        <v>18</v>
      </c>
      <c r="S84" s="7">
        <v>6</v>
      </c>
      <c r="T84" s="15">
        <v>1</v>
      </c>
      <c r="U84" s="27">
        <f t="shared" si="4"/>
        <v>35</v>
      </c>
      <c r="V84" s="15">
        <f t="shared" si="5"/>
        <v>21</v>
      </c>
      <c r="W84" s="20">
        <f t="shared" si="3"/>
        <v>56</v>
      </c>
    </row>
    <row r="85" spans="1:23" s="20" customFormat="1" ht="12.75">
      <c r="A85" s="36">
        <v>520301</v>
      </c>
      <c r="B85" s="7" t="s">
        <v>384</v>
      </c>
      <c r="C85" s="8">
        <v>5</v>
      </c>
      <c r="D85" s="7" t="s">
        <v>161</v>
      </c>
      <c r="E85" s="7" t="s">
        <v>41</v>
      </c>
      <c r="F85" s="15" t="s">
        <v>41</v>
      </c>
      <c r="G85" s="55"/>
      <c r="H85" s="7"/>
      <c r="I85" s="7">
        <v>1</v>
      </c>
      <c r="J85" s="7">
        <v>1</v>
      </c>
      <c r="K85" s="7"/>
      <c r="L85" s="7"/>
      <c r="M85" s="7">
        <v>1</v>
      </c>
      <c r="N85" s="7">
        <v>3</v>
      </c>
      <c r="O85" s="7"/>
      <c r="P85" s="7">
        <v>1</v>
      </c>
      <c r="Q85" s="7">
        <v>46</v>
      </c>
      <c r="R85" s="7">
        <v>26</v>
      </c>
      <c r="S85" s="7">
        <v>3</v>
      </c>
      <c r="T85" s="15">
        <v>6</v>
      </c>
      <c r="U85" s="27">
        <f t="shared" si="4"/>
        <v>51</v>
      </c>
      <c r="V85" s="15">
        <f t="shared" si="5"/>
        <v>37</v>
      </c>
      <c r="W85" s="20">
        <f t="shared" si="3"/>
        <v>88</v>
      </c>
    </row>
    <row r="86" spans="1:23" s="20" customFormat="1" ht="12.75">
      <c r="A86" s="36">
        <v>520801</v>
      </c>
      <c r="B86" s="7" t="s">
        <v>385</v>
      </c>
      <c r="C86" s="8">
        <v>5</v>
      </c>
      <c r="D86" s="7" t="s">
        <v>162</v>
      </c>
      <c r="E86" s="7" t="s">
        <v>41</v>
      </c>
      <c r="F86" s="15" t="s">
        <v>41</v>
      </c>
      <c r="G86" s="55">
        <v>1</v>
      </c>
      <c r="H86" s="7">
        <v>1</v>
      </c>
      <c r="I86" s="7"/>
      <c r="J86" s="7"/>
      <c r="K86" s="7"/>
      <c r="L86" s="7"/>
      <c r="M86" s="7"/>
      <c r="N86" s="7">
        <v>2</v>
      </c>
      <c r="O86" s="7">
        <v>2</v>
      </c>
      <c r="P86" s="7"/>
      <c r="Q86" s="7">
        <v>47</v>
      </c>
      <c r="R86" s="7">
        <v>9</v>
      </c>
      <c r="S86" s="7">
        <v>5</v>
      </c>
      <c r="T86" s="15">
        <v>2</v>
      </c>
      <c r="U86" s="27">
        <f t="shared" si="4"/>
        <v>55</v>
      </c>
      <c r="V86" s="15">
        <f t="shared" si="5"/>
        <v>14</v>
      </c>
      <c r="W86" s="20">
        <f t="shared" si="3"/>
        <v>69</v>
      </c>
    </row>
    <row r="87" spans="1:23" s="20" customFormat="1" ht="12.75">
      <c r="A87" s="36">
        <v>521101</v>
      </c>
      <c r="B87" s="7" t="s">
        <v>386</v>
      </c>
      <c r="C87" s="8">
        <v>5</v>
      </c>
      <c r="D87" s="7" t="s">
        <v>163</v>
      </c>
      <c r="E87" s="7" t="s">
        <v>41</v>
      </c>
      <c r="F87" s="15" t="s">
        <v>41</v>
      </c>
      <c r="G87" s="55">
        <v>1</v>
      </c>
      <c r="H87" s="7"/>
      <c r="I87" s="7"/>
      <c r="J87" s="7"/>
      <c r="K87" s="7"/>
      <c r="L87" s="7"/>
      <c r="M87" s="7"/>
      <c r="N87" s="7">
        <v>2</v>
      </c>
      <c r="O87" s="7"/>
      <c r="P87" s="7">
        <v>1</v>
      </c>
      <c r="Q87" s="7">
        <v>10</v>
      </c>
      <c r="R87" s="7">
        <v>5</v>
      </c>
      <c r="S87" s="7"/>
      <c r="T87" s="15"/>
      <c r="U87" s="27">
        <f t="shared" si="4"/>
        <v>11</v>
      </c>
      <c r="V87" s="15">
        <f t="shared" si="5"/>
        <v>8</v>
      </c>
      <c r="W87" s="20">
        <f t="shared" si="3"/>
        <v>19</v>
      </c>
    </row>
    <row r="88" spans="1:23" s="20" customFormat="1" ht="12.75">
      <c r="A88" s="36">
        <v>521201</v>
      </c>
      <c r="B88" s="7" t="s">
        <v>387</v>
      </c>
      <c r="C88" s="8">
        <v>5</v>
      </c>
      <c r="D88" s="7" t="s">
        <v>164</v>
      </c>
      <c r="E88" s="7" t="s">
        <v>41</v>
      </c>
      <c r="F88" s="15" t="s">
        <v>41</v>
      </c>
      <c r="G88" s="55"/>
      <c r="H88" s="7"/>
      <c r="I88" s="7"/>
      <c r="J88" s="7"/>
      <c r="K88" s="7">
        <v>1</v>
      </c>
      <c r="L88" s="7"/>
      <c r="M88" s="7"/>
      <c r="N88" s="7"/>
      <c r="O88" s="7"/>
      <c r="P88" s="7"/>
      <c r="Q88" s="7">
        <v>5</v>
      </c>
      <c r="R88" s="7">
        <v>1</v>
      </c>
      <c r="S88" s="7"/>
      <c r="T88" s="15"/>
      <c r="U88" s="27">
        <f t="shared" si="4"/>
        <v>6</v>
      </c>
      <c r="V88" s="15">
        <f t="shared" si="5"/>
        <v>1</v>
      </c>
      <c r="W88" s="20">
        <f t="shared" si="3"/>
        <v>7</v>
      </c>
    </row>
    <row r="89" spans="1:23" s="20" customFormat="1" ht="12.75">
      <c r="A89" s="36">
        <v>521401</v>
      </c>
      <c r="B89" s="7" t="s">
        <v>388</v>
      </c>
      <c r="C89" s="8">
        <v>5</v>
      </c>
      <c r="D89" s="7" t="s">
        <v>165</v>
      </c>
      <c r="E89" s="7" t="s">
        <v>41</v>
      </c>
      <c r="F89" s="15" t="s">
        <v>41</v>
      </c>
      <c r="G89" s="55"/>
      <c r="H89" s="7"/>
      <c r="I89" s="7">
        <v>1</v>
      </c>
      <c r="J89" s="7">
        <v>1</v>
      </c>
      <c r="K89" s="7"/>
      <c r="L89" s="7"/>
      <c r="M89" s="7">
        <v>2</v>
      </c>
      <c r="N89" s="7">
        <v>3</v>
      </c>
      <c r="O89" s="7">
        <v>2</v>
      </c>
      <c r="P89" s="7"/>
      <c r="Q89" s="7">
        <v>24</v>
      </c>
      <c r="R89" s="7">
        <v>31</v>
      </c>
      <c r="S89" s="7">
        <v>3</v>
      </c>
      <c r="T89" s="15">
        <v>4</v>
      </c>
      <c r="U89" s="27">
        <f t="shared" si="4"/>
        <v>32</v>
      </c>
      <c r="V89" s="15">
        <f t="shared" si="5"/>
        <v>39</v>
      </c>
      <c r="W89" s="20">
        <f t="shared" si="3"/>
        <v>71</v>
      </c>
    </row>
    <row r="90" spans="1:23" s="20" customFormat="1" ht="12.75">
      <c r="A90" s="36">
        <v>521904</v>
      </c>
      <c r="B90" s="7" t="s">
        <v>389</v>
      </c>
      <c r="C90" s="8">
        <v>5</v>
      </c>
      <c r="D90" s="7" t="s">
        <v>166</v>
      </c>
      <c r="E90" s="7" t="s">
        <v>32</v>
      </c>
      <c r="F90" s="15" t="s">
        <v>32</v>
      </c>
      <c r="G90" s="55"/>
      <c r="H90" s="7"/>
      <c r="I90" s="7"/>
      <c r="J90" s="7"/>
      <c r="K90" s="7"/>
      <c r="L90" s="7"/>
      <c r="M90" s="7"/>
      <c r="N90" s="7"/>
      <c r="O90" s="7"/>
      <c r="P90" s="7"/>
      <c r="Q90" s="7"/>
      <c r="R90" s="7">
        <v>8</v>
      </c>
      <c r="S90" s="7"/>
      <c r="T90" s="15">
        <v>3</v>
      </c>
      <c r="U90" s="27">
        <f t="shared" si="4"/>
        <v>0</v>
      </c>
      <c r="V90" s="15">
        <f t="shared" si="5"/>
        <v>11</v>
      </c>
      <c r="W90" s="20">
        <f t="shared" si="3"/>
        <v>11</v>
      </c>
    </row>
    <row r="91" spans="1:23" s="20" customFormat="1" ht="12.75">
      <c r="A91" s="37">
        <v>540101</v>
      </c>
      <c r="B91" s="16" t="s">
        <v>390</v>
      </c>
      <c r="C91" s="17">
        <v>5</v>
      </c>
      <c r="D91" s="16" t="s">
        <v>167</v>
      </c>
      <c r="E91" s="16" t="s">
        <v>20</v>
      </c>
      <c r="F91" s="18" t="s">
        <v>34</v>
      </c>
      <c r="G91" s="56"/>
      <c r="H91" s="16">
        <v>1</v>
      </c>
      <c r="I91" s="16"/>
      <c r="J91" s="16"/>
      <c r="K91" s="16"/>
      <c r="L91" s="16">
        <v>1</v>
      </c>
      <c r="M91" s="16">
        <v>2</v>
      </c>
      <c r="N91" s="16">
        <v>1</v>
      </c>
      <c r="O91" s="16">
        <v>1</v>
      </c>
      <c r="P91" s="16"/>
      <c r="Q91" s="16">
        <v>17</v>
      </c>
      <c r="R91" s="16">
        <v>11</v>
      </c>
      <c r="S91" s="16">
        <v>1</v>
      </c>
      <c r="T91" s="18">
        <v>2</v>
      </c>
      <c r="U91" s="28">
        <f t="shared" si="4"/>
        <v>21</v>
      </c>
      <c r="V91" s="18">
        <f t="shared" si="5"/>
        <v>16</v>
      </c>
      <c r="W91" s="20">
        <f t="shared" si="3"/>
        <v>37</v>
      </c>
    </row>
    <row r="92" spans="1:23" s="20" customFormat="1" ht="12.75">
      <c r="A92" s="21" t="s">
        <v>2</v>
      </c>
      <c r="C92" s="21"/>
      <c r="D92" s="50"/>
      <c r="E92" s="21"/>
      <c r="F92" s="21"/>
      <c r="G92" s="20">
        <f aca="true" t="shared" si="7" ref="G92:W92">SUM(G7:G91)</f>
        <v>6</v>
      </c>
      <c r="H92" s="20">
        <f t="shared" si="7"/>
        <v>8</v>
      </c>
      <c r="I92" s="20">
        <f t="shared" si="7"/>
        <v>38</v>
      </c>
      <c r="J92" s="20">
        <f t="shared" si="7"/>
        <v>36</v>
      </c>
      <c r="K92" s="20">
        <f t="shared" si="7"/>
        <v>1</v>
      </c>
      <c r="L92" s="20">
        <f t="shared" si="7"/>
        <v>2</v>
      </c>
      <c r="M92" s="20">
        <f t="shared" si="7"/>
        <v>14</v>
      </c>
      <c r="N92" s="20">
        <f t="shared" si="7"/>
        <v>34</v>
      </c>
      <c r="O92" s="20">
        <f t="shared" si="7"/>
        <v>30</v>
      </c>
      <c r="P92" s="20">
        <f t="shared" si="7"/>
        <v>41</v>
      </c>
      <c r="Q92" s="20">
        <f t="shared" si="7"/>
        <v>749</v>
      </c>
      <c r="R92" s="20">
        <f t="shared" si="7"/>
        <v>948</v>
      </c>
      <c r="S92" s="20">
        <f t="shared" si="7"/>
        <v>133</v>
      </c>
      <c r="T92" s="20">
        <f t="shared" si="7"/>
        <v>161</v>
      </c>
      <c r="U92" s="20">
        <f t="shared" si="7"/>
        <v>971</v>
      </c>
      <c r="V92" s="20">
        <f t="shared" si="7"/>
        <v>1230</v>
      </c>
      <c r="W92" s="20">
        <f t="shared" si="7"/>
        <v>2201</v>
      </c>
    </row>
    <row r="93" spans="1:6" s="20" customFormat="1" ht="12.75">
      <c r="A93" s="21"/>
      <c r="C93" s="21"/>
      <c r="D93" s="50"/>
      <c r="E93" s="21"/>
      <c r="F93" s="21"/>
    </row>
    <row r="94" spans="1:6" s="20" customFormat="1" ht="12.75">
      <c r="A94" s="21"/>
      <c r="C94" s="21"/>
      <c r="D94" s="50"/>
      <c r="E94" s="21"/>
      <c r="F94" s="21"/>
    </row>
    <row r="95" spans="1:24" ht="12.75">
      <c r="A95" s="3" t="s">
        <v>9</v>
      </c>
      <c r="C95" s="1"/>
      <c r="E95" s="1"/>
      <c r="X95" s="20"/>
    </row>
    <row r="96" spans="1:25" ht="12.75">
      <c r="A96" s="3" t="s">
        <v>8</v>
      </c>
      <c r="C96" s="1"/>
      <c r="E96" s="1"/>
      <c r="X96" s="20"/>
      <c r="Y96" s="20"/>
    </row>
    <row r="97" spans="1:24" ht="12.75">
      <c r="A97" s="3" t="s">
        <v>313</v>
      </c>
      <c r="E97" s="1"/>
      <c r="X97" s="20"/>
    </row>
    <row r="98" spans="1:25" ht="12.75">
      <c r="A98" s="83"/>
      <c r="C98" s="3" t="s">
        <v>16</v>
      </c>
      <c r="E98" s="1"/>
      <c r="X98" s="20"/>
      <c r="Y98" s="20"/>
    </row>
    <row r="99" spans="1:24" ht="12.75">
      <c r="A99" s="1"/>
      <c r="C99" s="1"/>
      <c r="E99" s="1"/>
      <c r="G99" s="91" t="s">
        <v>10</v>
      </c>
      <c r="H99" s="91"/>
      <c r="I99" s="91" t="s">
        <v>12</v>
      </c>
      <c r="J99" s="91"/>
      <c r="K99" s="91" t="s">
        <v>11</v>
      </c>
      <c r="L99" s="91"/>
      <c r="M99" s="91" t="s">
        <v>13</v>
      </c>
      <c r="N99" s="91"/>
      <c r="O99" s="91" t="s">
        <v>4</v>
      </c>
      <c r="P99" s="91"/>
      <c r="Q99" s="91" t="s">
        <v>5</v>
      </c>
      <c r="R99" s="91"/>
      <c r="S99" s="91" t="s">
        <v>6</v>
      </c>
      <c r="T99" s="91"/>
      <c r="U99" s="91" t="s">
        <v>14</v>
      </c>
      <c r="V99" s="91"/>
      <c r="X99" s="20"/>
    </row>
    <row r="100" spans="1:24" ht="12.75">
      <c r="A100" s="4" t="s">
        <v>51</v>
      </c>
      <c r="B100" s="5" t="s">
        <v>85</v>
      </c>
      <c r="C100" s="6" t="s">
        <v>3</v>
      </c>
      <c r="D100" s="49" t="s">
        <v>86</v>
      </c>
      <c r="E100" s="6" t="s">
        <v>44</v>
      </c>
      <c r="F100" s="6" t="s">
        <v>45</v>
      </c>
      <c r="G100" s="25" t="s">
        <v>0</v>
      </c>
      <c r="H100" s="25" t="s">
        <v>7</v>
      </c>
      <c r="I100" s="25" t="s">
        <v>0</v>
      </c>
      <c r="J100" s="25" t="s">
        <v>7</v>
      </c>
      <c r="K100" s="25" t="s">
        <v>0</v>
      </c>
      <c r="L100" s="25" t="s">
        <v>7</v>
      </c>
      <c r="M100" s="25" t="s">
        <v>0</v>
      </c>
      <c r="N100" s="25" t="s">
        <v>7</v>
      </c>
      <c r="O100" s="25" t="s">
        <v>0</v>
      </c>
      <c r="P100" s="25" t="s">
        <v>7</v>
      </c>
      <c r="Q100" s="25" t="s">
        <v>0</v>
      </c>
      <c r="R100" s="25" t="s">
        <v>7</v>
      </c>
      <c r="S100" s="25" t="s">
        <v>0</v>
      </c>
      <c r="T100" s="25" t="s">
        <v>7</v>
      </c>
      <c r="U100" s="25" t="s">
        <v>0</v>
      </c>
      <c r="V100" s="25" t="s">
        <v>7</v>
      </c>
      <c r="W100" s="33" t="s">
        <v>2</v>
      </c>
      <c r="X100" s="20"/>
    </row>
    <row r="101" spans="1:23" s="20" customFormat="1" ht="12.75">
      <c r="A101" s="46" t="s">
        <v>285</v>
      </c>
      <c r="B101" s="12" t="s">
        <v>391</v>
      </c>
      <c r="C101" s="13">
        <v>7</v>
      </c>
      <c r="D101" s="12" t="s">
        <v>168</v>
      </c>
      <c r="E101" s="12" t="s">
        <v>63</v>
      </c>
      <c r="F101" s="14" t="s">
        <v>30</v>
      </c>
      <c r="G101" s="57"/>
      <c r="H101" s="12">
        <v>1</v>
      </c>
      <c r="I101" s="12"/>
      <c r="J101" s="12"/>
      <c r="K101" s="12"/>
      <c r="L101" s="12"/>
      <c r="M101" s="12"/>
      <c r="N101" s="12"/>
      <c r="O101" s="12"/>
      <c r="P101" s="12"/>
      <c r="Q101" s="12">
        <v>1</v>
      </c>
      <c r="R101" s="12"/>
      <c r="S101" s="12"/>
      <c r="T101" s="14"/>
      <c r="U101" s="26">
        <f aca="true" t="shared" si="8" ref="U101:U151">G101+I101+K101+M101+O101+Q101+S101</f>
        <v>1</v>
      </c>
      <c r="V101" s="14">
        <f aca="true" t="shared" si="9" ref="V101:V151">H101+J101+L101+N101+P101+R101+T101</f>
        <v>1</v>
      </c>
      <c r="W101" s="20">
        <f aca="true" t="shared" si="10" ref="W101:W151">SUM(U101:V101)</f>
        <v>2</v>
      </c>
    </row>
    <row r="102" spans="1:23" s="20" customFormat="1" ht="12.75">
      <c r="A102" s="30" t="s">
        <v>284</v>
      </c>
      <c r="B102" s="7" t="s">
        <v>169</v>
      </c>
      <c r="C102" s="8">
        <v>7</v>
      </c>
      <c r="D102" s="7" t="s">
        <v>170</v>
      </c>
      <c r="E102" s="7" t="s">
        <v>63</v>
      </c>
      <c r="F102" s="15" t="s">
        <v>30</v>
      </c>
      <c r="G102" s="55"/>
      <c r="H102" s="7"/>
      <c r="I102" s="7"/>
      <c r="J102" s="7"/>
      <c r="K102" s="7"/>
      <c r="L102" s="7"/>
      <c r="M102" s="7">
        <v>1</v>
      </c>
      <c r="N102" s="7"/>
      <c r="O102" s="7"/>
      <c r="P102" s="7"/>
      <c r="Q102" s="7"/>
      <c r="R102" s="7"/>
      <c r="S102" s="7"/>
      <c r="T102" s="15"/>
      <c r="U102" s="27">
        <f t="shared" si="8"/>
        <v>1</v>
      </c>
      <c r="V102" s="15">
        <f t="shared" si="9"/>
        <v>0</v>
      </c>
      <c r="W102" s="20">
        <f t="shared" si="10"/>
        <v>1</v>
      </c>
    </row>
    <row r="103" spans="1:23" s="20" customFormat="1" ht="12.75">
      <c r="A103" s="30" t="s">
        <v>284</v>
      </c>
      <c r="B103" s="7" t="s">
        <v>392</v>
      </c>
      <c r="C103" s="8">
        <v>7</v>
      </c>
      <c r="D103" s="7" t="s">
        <v>171</v>
      </c>
      <c r="E103" s="7" t="s">
        <v>63</v>
      </c>
      <c r="F103" s="15" t="s">
        <v>30</v>
      </c>
      <c r="G103" s="55"/>
      <c r="H103" s="7"/>
      <c r="I103" s="7"/>
      <c r="J103" s="7"/>
      <c r="K103" s="7"/>
      <c r="L103" s="7"/>
      <c r="M103" s="7"/>
      <c r="N103" s="7"/>
      <c r="O103" s="7"/>
      <c r="P103" s="7"/>
      <c r="Q103" s="7">
        <v>2</v>
      </c>
      <c r="R103" s="7">
        <v>3</v>
      </c>
      <c r="S103" s="7"/>
      <c r="T103" s="15"/>
      <c r="U103" s="27">
        <f t="shared" si="8"/>
        <v>2</v>
      </c>
      <c r="V103" s="15">
        <f t="shared" si="9"/>
        <v>3</v>
      </c>
      <c r="W103" s="20">
        <f t="shared" si="10"/>
        <v>5</v>
      </c>
    </row>
    <row r="104" spans="1:23" s="20" customFormat="1" ht="12.75">
      <c r="A104" s="30" t="s">
        <v>284</v>
      </c>
      <c r="B104" s="7" t="s">
        <v>393</v>
      </c>
      <c r="C104" s="8">
        <v>7</v>
      </c>
      <c r="D104" s="7" t="s">
        <v>64</v>
      </c>
      <c r="E104" s="7" t="s">
        <v>63</v>
      </c>
      <c r="F104" s="15" t="s">
        <v>30</v>
      </c>
      <c r="G104" s="55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>
        <v>1</v>
      </c>
      <c r="S104" s="7"/>
      <c r="T104" s="15"/>
      <c r="U104" s="27">
        <f t="shared" si="8"/>
        <v>0</v>
      </c>
      <c r="V104" s="15">
        <f t="shared" si="9"/>
        <v>1</v>
      </c>
      <c r="W104" s="20">
        <f t="shared" si="10"/>
        <v>1</v>
      </c>
    </row>
    <row r="105" spans="1:23" s="20" customFormat="1" ht="12.75">
      <c r="A105" s="30" t="s">
        <v>284</v>
      </c>
      <c r="B105" s="7" t="s">
        <v>394</v>
      </c>
      <c r="C105" s="8">
        <v>7</v>
      </c>
      <c r="D105" s="7" t="s">
        <v>264</v>
      </c>
      <c r="E105" s="7" t="s">
        <v>63</v>
      </c>
      <c r="F105" s="15" t="s">
        <v>30</v>
      </c>
      <c r="G105" s="55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>
        <v>1</v>
      </c>
      <c r="S105" s="7"/>
      <c r="T105" s="15">
        <v>1</v>
      </c>
      <c r="U105" s="27">
        <f t="shared" si="8"/>
        <v>0</v>
      </c>
      <c r="V105" s="15">
        <f t="shared" si="9"/>
        <v>2</v>
      </c>
      <c r="W105" s="20">
        <f t="shared" si="10"/>
        <v>2</v>
      </c>
    </row>
    <row r="106" spans="1:23" s="20" customFormat="1" ht="12.75">
      <c r="A106" s="30" t="s">
        <v>287</v>
      </c>
      <c r="B106" s="7" t="s">
        <v>172</v>
      </c>
      <c r="C106" s="8">
        <v>7</v>
      </c>
      <c r="D106" s="7" t="s">
        <v>173</v>
      </c>
      <c r="E106" s="7" t="s">
        <v>63</v>
      </c>
      <c r="F106" s="15" t="s">
        <v>30</v>
      </c>
      <c r="G106" s="55"/>
      <c r="H106" s="7"/>
      <c r="I106" s="7"/>
      <c r="J106" s="7"/>
      <c r="K106" s="7"/>
      <c r="L106" s="7"/>
      <c r="M106" s="7"/>
      <c r="N106" s="7"/>
      <c r="O106" s="7"/>
      <c r="P106" s="7"/>
      <c r="Q106" s="7">
        <v>1</v>
      </c>
      <c r="R106" s="7"/>
      <c r="S106" s="7"/>
      <c r="T106" s="15"/>
      <c r="U106" s="27">
        <f t="shared" si="8"/>
        <v>1</v>
      </c>
      <c r="V106" s="15">
        <f t="shared" si="9"/>
        <v>0</v>
      </c>
      <c r="W106" s="20">
        <f t="shared" si="10"/>
        <v>1</v>
      </c>
    </row>
    <row r="107" spans="1:23" s="20" customFormat="1" ht="12.75">
      <c r="A107" s="30" t="s">
        <v>288</v>
      </c>
      <c r="B107" s="7" t="s">
        <v>174</v>
      </c>
      <c r="C107" s="8">
        <v>7</v>
      </c>
      <c r="D107" s="7" t="s">
        <v>175</v>
      </c>
      <c r="E107" s="7" t="s">
        <v>62</v>
      </c>
      <c r="F107" s="15" t="s">
        <v>34</v>
      </c>
      <c r="G107" s="55"/>
      <c r="H107" s="7">
        <v>2</v>
      </c>
      <c r="I107" s="7"/>
      <c r="J107" s="7"/>
      <c r="K107" s="7"/>
      <c r="L107" s="7"/>
      <c r="M107" s="7"/>
      <c r="N107" s="7"/>
      <c r="O107" s="7"/>
      <c r="P107" s="7"/>
      <c r="Q107" s="7">
        <v>1</v>
      </c>
      <c r="R107" s="7">
        <v>3</v>
      </c>
      <c r="S107" s="7"/>
      <c r="T107" s="15"/>
      <c r="U107" s="27">
        <f t="shared" si="8"/>
        <v>1</v>
      </c>
      <c r="V107" s="15">
        <f t="shared" si="9"/>
        <v>5</v>
      </c>
      <c r="W107" s="20">
        <f t="shared" si="10"/>
        <v>6</v>
      </c>
    </row>
    <row r="108" spans="1:23" s="20" customFormat="1" ht="12.75">
      <c r="A108" s="30">
        <v>110101</v>
      </c>
      <c r="B108" s="7" t="s">
        <v>176</v>
      </c>
      <c r="C108" s="8">
        <v>7</v>
      </c>
      <c r="D108" s="7" t="s">
        <v>177</v>
      </c>
      <c r="E108" s="7" t="s">
        <v>62</v>
      </c>
      <c r="F108" s="15" t="s">
        <v>35</v>
      </c>
      <c r="G108" s="55">
        <v>3</v>
      </c>
      <c r="H108" s="7">
        <v>3</v>
      </c>
      <c r="I108" s="7"/>
      <c r="J108" s="7"/>
      <c r="K108" s="7"/>
      <c r="L108" s="7"/>
      <c r="M108" s="7"/>
      <c r="N108" s="7"/>
      <c r="O108" s="7"/>
      <c r="P108" s="7"/>
      <c r="Q108" s="7">
        <v>5</v>
      </c>
      <c r="R108" s="7"/>
      <c r="S108" s="7"/>
      <c r="T108" s="15"/>
      <c r="U108" s="27">
        <f t="shared" si="8"/>
        <v>8</v>
      </c>
      <c r="V108" s="15">
        <f t="shared" si="9"/>
        <v>3</v>
      </c>
      <c r="W108" s="20">
        <f t="shared" si="10"/>
        <v>11</v>
      </c>
    </row>
    <row r="109" spans="1:23" s="20" customFormat="1" ht="12.75">
      <c r="A109" s="30">
        <v>130101</v>
      </c>
      <c r="B109" s="7" t="s">
        <v>178</v>
      </c>
      <c r="C109" s="8">
        <v>7</v>
      </c>
      <c r="D109" s="7" t="s">
        <v>179</v>
      </c>
      <c r="E109" s="7" t="s">
        <v>65</v>
      </c>
      <c r="F109" s="15" t="s">
        <v>32</v>
      </c>
      <c r="G109" s="55"/>
      <c r="H109" s="7">
        <v>1</v>
      </c>
      <c r="I109" s="7"/>
      <c r="J109" s="7"/>
      <c r="K109" s="7"/>
      <c r="L109" s="7">
        <v>1</v>
      </c>
      <c r="M109" s="7"/>
      <c r="N109" s="7"/>
      <c r="O109" s="7"/>
      <c r="P109" s="7"/>
      <c r="Q109" s="7">
        <v>2</v>
      </c>
      <c r="R109" s="7">
        <v>33</v>
      </c>
      <c r="S109" s="7"/>
      <c r="T109" s="15">
        <v>6</v>
      </c>
      <c r="U109" s="27">
        <f aca="true" t="shared" si="11" ref="U109:U125">G109+I109+K109+M109+O109+Q109+S109</f>
        <v>2</v>
      </c>
      <c r="V109" s="15">
        <f aca="true" t="shared" si="12" ref="V109:V125">H109+J109+L109+N109+P109+R109+T109</f>
        <v>41</v>
      </c>
      <c r="W109" s="20">
        <f aca="true" t="shared" si="13" ref="W109:W125">SUM(U109:V109)</f>
        <v>43</v>
      </c>
    </row>
    <row r="110" spans="1:23" s="20" customFormat="1" ht="12.75">
      <c r="A110" s="30">
        <v>131314</v>
      </c>
      <c r="B110" s="7" t="s">
        <v>180</v>
      </c>
      <c r="C110" s="8">
        <v>7</v>
      </c>
      <c r="D110" s="7" t="s">
        <v>181</v>
      </c>
      <c r="E110" s="7" t="s">
        <v>65</v>
      </c>
      <c r="F110" s="15" t="s">
        <v>32</v>
      </c>
      <c r="G110" s="55"/>
      <c r="H110" s="7"/>
      <c r="I110" s="7"/>
      <c r="J110" s="7"/>
      <c r="K110" s="7"/>
      <c r="L110" s="7"/>
      <c r="M110" s="7"/>
      <c r="N110" s="7"/>
      <c r="O110" s="7"/>
      <c r="P110" s="7"/>
      <c r="Q110" s="7">
        <v>2</v>
      </c>
      <c r="R110" s="7"/>
      <c r="S110" s="7"/>
      <c r="T110" s="15">
        <v>1</v>
      </c>
      <c r="U110" s="27">
        <f t="shared" si="11"/>
        <v>2</v>
      </c>
      <c r="V110" s="15">
        <f t="shared" si="12"/>
        <v>1</v>
      </c>
      <c r="W110" s="20">
        <f t="shared" si="13"/>
        <v>3</v>
      </c>
    </row>
    <row r="111" spans="1:23" s="20" customFormat="1" ht="12.75">
      <c r="A111" s="30">
        <v>140701</v>
      </c>
      <c r="B111" s="7" t="s">
        <v>182</v>
      </c>
      <c r="C111" s="8">
        <v>7</v>
      </c>
      <c r="D111" s="7" t="s">
        <v>183</v>
      </c>
      <c r="E111" s="7" t="s">
        <v>66</v>
      </c>
      <c r="F111" s="15" t="s">
        <v>36</v>
      </c>
      <c r="G111" s="55">
        <v>2</v>
      </c>
      <c r="H111" s="7"/>
      <c r="I111" s="7"/>
      <c r="J111" s="7"/>
      <c r="K111" s="7"/>
      <c r="L111" s="7"/>
      <c r="M111" s="7"/>
      <c r="N111" s="7"/>
      <c r="O111" s="7"/>
      <c r="P111" s="7"/>
      <c r="Q111" s="7">
        <v>2</v>
      </c>
      <c r="R111" s="7"/>
      <c r="S111" s="7"/>
      <c r="T111" s="15">
        <v>1</v>
      </c>
      <c r="U111" s="27">
        <f t="shared" si="11"/>
        <v>4</v>
      </c>
      <c r="V111" s="15">
        <f t="shared" si="12"/>
        <v>1</v>
      </c>
      <c r="W111" s="20">
        <f t="shared" si="13"/>
        <v>5</v>
      </c>
    </row>
    <row r="112" spans="1:23" s="20" customFormat="1" ht="12.75">
      <c r="A112" s="30">
        <v>140801</v>
      </c>
      <c r="B112" s="7" t="s">
        <v>395</v>
      </c>
      <c r="C112" s="8">
        <v>7</v>
      </c>
      <c r="D112" s="7" t="s">
        <v>184</v>
      </c>
      <c r="E112" s="7" t="s">
        <v>66</v>
      </c>
      <c r="F112" s="15" t="s">
        <v>36</v>
      </c>
      <c r="G112" s="55">
        <v>3</v>
      </c>
      <c r="H112" s="7">
        <v>1</v>
      </c>
      <c r="I112" s="7"/>
      <c r="J112" s="7"/>
      <c r="K112" s="7"/>
      <c r="L112" s="7"/>
      <c r="M112" s="7"/>
      <c r="N112" s="7"/>
      <c r="O112" s="7"/>
      <c r="P112" s="7"/>
      <c r="Q112" s="7">
        <v>3</v>
      </c>
      <c r="R112" s="7">
        <v>2</v>
      </c>
      <c r="S112" s="7"/>
      <c r="T112" s="15"/>
      <c r="U112" s="27">
        <f t="shared" si="11"/>
        <v>6</v>
      </c>
      <c r="V112" s="15">
        <f t="shared" si="12"/>
        <v>3</v>
      </c>
      <c r="W112" s="20">
        <f t="shared" si="13"/>
        <v>9</v>
      </c>
    </row>
    <row r="113" spans="1:23" s="20" customFormat="1" ht="12.75">
      <c r="A113" s="30">
        <v>141001</v>
      </c>
      <c r="B113" s="7" t="s">
        <v>185</v>
      </c>
      <c r="C113" s="8">
        <v>7</v>
      </c>
      <c r="D113" s="7" t="s">
        <v>186</v>
      </c>
      <c r="E113" s="7" t="s">
        <v>66</v>
      </c>
      <c r="F113" s="15" t="s">
        <v>36</v>
      </c>
      <c r="G113" s="55">
        <v>4</v>
      </c>
      <c r="H113" s="7"/>
      <c r="I113" s="7"/>
      <c r="J113" s="7"/>
      <c r="K113" s="7"/>
      <c r="L113" s="7"/>
      <c r="M113" s="7"/>
      <c r="N113" s="7"/>
      <c r="O113" s="7"/>
      <c r="P113" s="7"/>
      <c r="Q113" s="7">
        <v>6</v>
      </c>
      <c r="R113" s="7">
        <v>2</v>
      </c>
      <c r="S113" s="7"/>
      <c r="T113" s="15"/>
      <c r="U113" s="27">
        <f t="shared" si="11"/>
        <v>10</v>
      </c>
      <c r="V113" s="15">
        <f t="shared" si="12"/>
        <v>2</v>
      </c>
      <c r="W113" s="20">
        <f t="shared" si="13"/>
        <v>12</v>
      </c>
    </row>
    <row r="114" spans="1:23" s="20" customFormat="1" ht="12.75">
      <c r="A114" s="30">
        <v>141901</v>
      </c>
      <c r="B114" s="7" t="s">
        <v>396</v>
      </c>
      <c r="C114" s="8">
        <v>7</v>
      </c>
      <c r="D114" s="7" t="s">
        <v>187</v>
      </c>
      <c r="E114" s="7" t="s">
        <v>66</v>
      </c>
      <c r="F114" s="15" t="s">
        <v>36</v>
      </c>
      <c r="G114" s="55">
        <v>2</v>
      </c>
      <c r="H114" s="7"/>
      <c r="I114" s="7"/>
      <c r="J114" s="7"/>
      <c r="K114" s="7"/>
      <c r="L114" s="7"/>
      <c r="M114" s="7"/>
      <c r="N114" s="7"/>
      <c r="O114" s="7"/>
      <c r="P114" s="7"/>
      <c r="Q114" s="7">
        <v>5</v>
      </c>
      <c r="R114" s="7"/>
      <c r="S114" s="7">
        <v>1</v>
      </c>
      <c r="T114" s="15"/>
      <c r="U114" s="27">
        <f t="shared" si="11"/>
        <v>8</v>
      </c>
      <c r="V114" s="15">
        <f t="shared" si="12"/>
        <v>0</v>
      </c>
      <c r="W114" s="20">
        <f t="shared" si="13"/>
        <v>8</v>
      </c>
    </row>
    <row r="115" spans="1:23" s="20" customFormat="1" ht="12.75">
      <c r="A115" s="30">
        <v>142401</v>
      </c>
      <c r="B115" s="7" t="s">
        <v>188</v>
      </c>
      <c r="C115" s="8">
        <v>7</v>
      </c>
      <c r="D115" s="7" t="s">
        <v>189</v>
      </c>
      <c r="E115" s="7" t="s">
        <v>66</v>
      </c>
      <c r="F115" s="15" t="s">
        <v>36</v>
      </c>
      <c r="G115" s="55"/>
      <c r="H115" s="7"/>
      <c r="I115" s="7"/>
      <c r="J115" s="7"/>
      <c r="K115" s="7"/>
      <c r="L115" s="7"/>
      <c r="M115" s="7"/>
      <c r="N115" s="7"/>
      <c r="O115" s="7"/>
      <c r="P115" s="7"/>
      <c r="Q115" s="7">
        <v>5</v>
      </c>
      <c r="R115" s="7">
        <v>2</v>
      </c>
      <c r="S115" s="7">
        <v>1</v>
      </c>
      <c r="T115" s="15"/>
      <c r="U115" s="27">
        <f t="shared" si="11"/>
        <v>6</v>
      </c>
      <c r="V115" s="15">
        <f t="shared" si="12"/>
        <v>2</v>
      </c>
      <c r="W115" s="20">
        <f t="shared" si="13"/>
        <v>8</v>
      </c>
    </row>
    <row r="116" spans="1:23" s="20" customFormat="1" ht="12.75">
      <c r="A116" s="30">
        <v>143501</v>
      </c>
      <c r="B116" s="7" t="s">
        <v>190</v>
      </c>
      <c r="C116" s="8">
        <v>7</v>
      </c>
      <c r="D116" s="7" t="s">
        <v>191</v>
      </c>
      <c r="E116" s="7" t="s">
        <v>66</v>
      </c>
      <c r="F116" s="15" t="s">
        <v>36</v>
      </c>
      <c r="G116" s="55">
        <v>1</v>
      </c>
      <c r="H116" s="7">
        <v>1</v>
      </c>
      <c r="I116" s="7"/>
      <c r="J116" s="7"/>
      <c r="K116" s="7"/>
      <c r="L116" s="7"/>
      <c r="M116" s="7"/>
      <c r="N116" s="7"/>
      <c r="O116" s="7"/>
      <c r="P116" s="7"/>
      <c r="Q116" s="7">
        <v>1</v>
      </c>
      <c r="R116" s="7">
        <v>1</v>
      </c>
      <c r="S116" s="7">
        <v>1</v>
      </c>
      <c r="T116" s="15"/>
      <c r="U116" s="27">
        <f t="shared" si="11"/>
        <v>3</v>
      </c>
      <c r="V116" s="15">
        <f t="shared" si="12"/>
        <v>2</v>
      </c>
      <c r="W116" s="20">
        <f t="shared" si="13"/>
        <v>5</v>
      </c>
    </row>
    <row r="117" spans="1:23" s="20" customFormat="1" ht="12.75">
      <c r="A117" s="30">
        <v>160905</v>
      </c>
      <c r="B117" s="7" t="s">
        <v>192</v>
      </c>
      <c r="C117" s="8">
        <v>7</v>
      </c>
      <c r="D117" s="7" t="s">
        <v>193</v>
      </c>
      <c r="E117" s="7" t="s">
        <v>62</v>
      </c>
      <c r="F117" s="15" t="s">
        <v>34</v>
      </c>
      <c r="G117" s="55"/>
      <c r="H117" s="7">
        <v>1</v>
      </c>
      <c r="I117" s="7"/>
      <c r="J117" s="7"/>
      <c r="K117" s="7"/>
      <c r="L117" s="7"/>
      <c r="M117" s="7"/>
      <c r="N117" s="7"/>
      <c r="O117" s="7">
        <v>1</v>
      </c>
      <c r="P117" s="7">
        <v>2</v>
      </c>
      <c r="Q117" s="7"/>
      <c r="R117" s="7"/>
      <c r="S117" s="7"/>
      <c r="T117" s="15"/>
      <c r="U117" s="27">
        <f t="shared" si="11"/>
        <v>1</v>
      </c>
      <c r="V117" s="15">
        <f t="shared" si="12"/>
        <v>3</v>
      </c>
      <c r="W117" s="20">
        <f t="shared" si="13"/>
        <v>4</v>
      </c>
    </row>
    <row r="118" spans="1:23" s="20" customFormat="1" ht="12.75">
      <c r="A118" s="30">
        <v>190501</v>
      </c>
      <c r="B118" s="7" t="s">
        <v>397</v>
      </c>
      <c r="C118" s="8">
        <v>7</v>
      </c>
      <c r="D118" s="7" t="s">
        <v>194</v>
      </c>
      <c r="E118" s="7" t="s">
        <v>63</v>
      </c>
      <c r="F118" s="15" t="s">
        <v>30</v>
      </c>
      <c r="G118" s="55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>
        <v>3</v>
      </c>
      <c r="S118" s="7"/>
      <c r="T118" s="15"/>
      <c r="U118" s="27">
        <f t="shared" si="11"/>
        <v>0</v>
      </c>
      <c r="V118" s="15">
        <f t="shared" si="12"/>
        <v>3</v>
      </c>
      <c r="W118" s="20">
        <f t="shared" si="13"/>
        <v>3</v>
      </c>
    </row>
    <row r="119" spans="1:23" s="20" customFormat="1" ht="12.75">
      <c r="A119" s="30">
        <v>190701</v>
      </c>
      <c r="B119" s="7" t="s">
        <v>398</v>
      </c>
      <c r="C119" s="8">
        <v>7</v>
      </c>
      <c r="D119" s="7" t="s">
        <v>195</v>
      </c>
      <c r="E119" s="7" t="s">
        <v>65</v>
      </c>
      <c r="F119" s="15" t="s">
        <v>32</v>
      </c>
      <c r="G119" s="55"/>
      <c r="H119" s="7"/>
      <c r="I119" s="7"/>
      <c r="J119" s="7">
        <v>1</v>
      </c>
      <c r="K119" s="7"/>
      <c r="L119" s="7"/>
      <c r="M119" s="7">
        <v>1</v>
      </c>
      <c r="N119" s="7"/>
      <c r="O119" s="7"/>
      <c r="P119" s="7">
        <v>1</v>
      </c>
      <c r="Q119" s="7">
        <v>3</v>
      </c>
      <c r="R119" s="7">
        <v>9</v>
      </c>
      <c r="S119" s="7"/>
      <c r="T119" s="15"/>
      <c r="U119" s="27">
        <f t="shared" si="11"/>
        <v>4</v>
      </c>
      <c r="V119" s="15">
        <f t="shared" si="12"/>
        <v>11</v>
      </c>
      <c r="W119" s="20">
        <f t="shared" si="13"/>
        <v>15</v>
      </c>
    </row>
    <row r="120" spans="1:23" s="20" customFormat="1" ht="12.75">
      <c r="A120" s="30">
        <v>190701</v>
      </c>
      <c r="B120" s="7" t="s">
        <v>399</v>
      </c>
      <c r="C120" s="8">
        <v>7</v>
      </c>
      <c r="D120" s="7" t="s">
        <v>195</v>
      </c>
      <c r="E120" s="7" t="s">
        <v>65</v>
      </c>
      <c r="F120" s="15" t="s">
        <v>32</v>
      </c>
      <c r="G120" s="55"/>
      <c r="H120" s="7"/>
      <c r="I120" s="7"/>
      <c r="J120" s="7"/>
      <c r="K120" s="7"/>
      <c r="L120" s="7"/>
      <c r="M120" s="7"/>
      <c r="N120" s="7"/>
      <c r="O120" s="7"/>
      <c r="P120" s="7"/>
      <c r="Q120" s="7">
        <v>1</v>
      </c>
      <c r="R120" s="7"/>
      <c r="S120" s="7"/>
      <c r="T120" s="15"/>
      <c r="U120" s="27">
        <f t="shared" si="11"/>
        <v>1</v>
      </c>
      <c r="V120" s="15">
        <f t="shared" si="12"/>
        <v>0</v>
      </c>
      <c r="W120" s="20">
        <f t="shared" si="13"/>
        <v>1</v>
      </c>
    </row>
    <row r="121" spans="1:23" s="20" customFormat="1" ht="12.75">
      <c r="A121" s="30">
        <v>190701</v>
      </c>
      <c r="B121" s="7" t="s">
        <v>400</v>
      </c>
      <c r="C121" s="8">
        <v>7</v>
      </c>
      <c r="D121" s="7" t="s">
        <v>195</v>
      </c>
      <c r="E121" s="7" t="s">
        <v>65</v>
      </c>
      <c r="F121" s="15" t="s">
        <v>32</v>
      </c>
      <c r="G121" s="55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>
        <v>1</v>
      </c>
      <c r="S121" s="7"/>
      <c r="T121" s="15"/>
      <c r="U121" s="27">
        <f t="shared" si="11"/>
        <v>0</v>
      </c>
      <c r="V121" s="15">
        <f t="shared" si="12"/>
        <v>1</v>
      </c>
      <c r="W121" s="20">
        <f t="shared" si="13"/>
        <v>1</v>
      </c>
    </row>
    <row r="122" spans="1:23" s="20" customFormat="1" ht="12.75">
      <c r="A122" s="30">
        <v>190901</v>
      </c>
      <c r="B122" s="7" t="s">
        <v>401</v>
      </c>
      <c r="C122" s="8">
        <v>7</v>
      </c>
      <c r="D122" s="7" t="s">
        <v>196</v>
      </c>
      <c r="E122" s="7" t="s">
        <v>65</v>
      </c>
      <c r="F122" s="15" t="s">
        <v>32</v>
      </c>
      <c r="G122" s="55"/>
      <c r="H122" s="7">
        <v>1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15">
        <v>3</v>
      </c>
      <c r="U122" s="27">
        <f t="shared" si="11"/>
        <v>0</v>
      </c>
      <c r="V122" s="15">
        <f t="shared" si="12"/>
        <v>4</v>
      </c>
      <c r="W122" s="20">
        <f t="shared" si="13"/>
        <v>4</v>
      </c>
    </row>
    <row r="123" spans="1:23" s="20" customFormat="1" ht="12.75">
      <c r="A123" s="30">
        <v>230101</v>
      </c>
      <c r="B123" s="7" t="s">
        <v>296</v>
      </c>
      <c r="C123" s="8">
        <v>7</v>
      </c>
      <c r="D123" s="7" t="s">
        <v>197</v>
      </c>
      <c r="E123" s="7" t="s">
        <v>62</v>
      </c>
      <c r="F123" s="15" t="s">
        <v>34</v>
      </c>
      <c r="G123" s="55"/>
      <c r="H123" s="7"/>
      <c r="I123" s="7"/>
      <c r="J123" s="7"/>
      <c r="K123" s="7"/>
      <c r="L123" s="7"/>
      <c r="M123" s="7"/>
      <c r="N123" s="7"/>
      <c r="O123" s="7"/>
      <c r="P123" s="7"/>
      <c r="Q123" s="7">
        <v>1</v>
      </c>
      <c r="R123" s="7">
        <v>2</v>
      </c>
      <c r="S123" s="7">
        <v>1</v>
      </c>
      <c r="T123" s="15"/>
      <c r="U123" s="27">
        <f t="shared" si="11"/>
        <v>2</v>
      </c>
      <c r="V123" s="15">
        <f t="shared" si="12"/>
        <v>2</v>
      </c>
      <c r="W123" s="20">
        <f t="shared" si="13"/>
        <v>4</v>
      </c>
    </row>
    <row r="124" spans="1:23" s="20" customFormat="1" ht="12.75">
      <c r="A124" s="30">
        <v>250101</v>
      </c>
      <c r="B124" s="7" t="s">
        <v>198</v>
      </c>
      <c r="C124" s="8">
        <v>7</v>
      </c>
      <c r="D124" s="7" t="s">
        <v>199</v>
      </c>
      <c r="E124" s="7" t="s">
        <v>62</v>
      </c>
      <c r="F124" s="15" t="s">
        <v>31</v>
      </c>
      <c r="G124" s="55"/>
      <c r="H124" s="7"/>
      <c r="I124" s="7"/>
      <c r="J124" s="7">
        <v>2</v>
      </c>
      <c r="K124" s="7"/>
      <c r="L124" s="7"/>
      <c r="M124" s="7"/>
      <c r="N124" s="7"/>
      <c r="O124" s="7"/>
      <c r="P124" s="7"/>
      <c r="Q124" s="7">
        <v>5</v>
      </c>
      <c r="R124" s="7">
        <v>49</v>
      </c>
      <c r="S124" s="7">
        <v>1</v>
      </c>
      <c r="T124" s="15">
        <v>9</v>
      </c>
      <c r="U124" s="27">
        <f t="shared" si="11"/>
        <v>6</v>
      </c>
      <c r="V124" s="15">
        <f t="shared" si="12"/>
        <v>60</v>
      </c>
      <c r="W124" s="20">
        <f t="shared" si="13"/>
        <v>66</v>
      </c>
    </row>
    <row r="125" spans="1:23" s="20" customFormat="1" ht="12.75">
      <c r="A125" s="30">
        <v>260701</v>
      </c>
      <c r="B125" s="7" t="s">
        <v>200</v>
      </c>
      <c r="C125" s="8">
        <v>7</v>
      </c>
      <c r="D125" s="7" t="s">
        <v>201</v>
      </c>
      <c r="E125" s="7" t="s">
        <v>62</v>
      </c>
      <c r="F125" s="15" t="s">
        <v>37</v>
      </c>
      <c r="G125" s="55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>
        <v>4</v>
      </c>
      <c r="S125" s="7"/>
      <c r="T125" s="15"/>
      <c r="U125" s="27">
        <f t="shared" si="11"/>
        <v>0</v>
      </c>
      <c r="V125" s="15">
        <f t="shared" si="12"/>
        <v>4</v>
      </c>
      <c r="W125" s="20">
        <f t="shared" si="13"/>
        <v>4</v>
      </c>
    </row>
    <row r="126" spans="1:23" s="20" customFormat="1" ht="12.75">
      <c r="A126" s="36">
        <v>270101</v>
      </c>
      <c r="B126" s="7" t="s">
        <v>202</v>
      </c>
      <c r="C126" s="8">
        <v>7</v>
      </c>
      <c r="D126" s="7" t="s">
        <v>203</v>
      </c>
      <c r="E126" s="7" t="s">
        <v>62</v>
      </c>
      <c r="F126" s="15" t="s">
        <v>35</v>
      </c>
      <c r="G126" s="55"/>
      <c r="H126" s="7"/>
      <c r="I126" s="7"/>
      <c r="J126" s="7"/>
      <c r="K126" s="7"/>
      <c r="L126" s="7"/>
      <c r="M126" s="7"/>
      <c r="N126" s="7"/>
      <c r="O126" s="7"/>
      <c r="P126" s="7"/>
      <c r="Q126" s="7">
        <v>2</v>
      </c>
      <c r="R126" s="7">
        <v>1</v>
      </c>
      <c r="S126" s="7">
        <v>2</v>
      </c>
      <c r="T126" s="15">
        <v>1</v>
      </c>
      <c r="U126" s="27">
        <f t="shared" si="8"/>
        <v>4</v>
      </c>
      <c r="V126" s="15">
        <f t="shared" si="9"/>
        <v>2</v>
      </c>
      <c r="W126" s="20">
        <f t="shared" si="10"/>
        <v>6</v>
      </c>
    </row>
    <row r="127" spans="1:23" s="20" customFormat="1" ht="12.75">
      <c r="A127" s="36">
        <v>270501</v>
      </c>
      <c r="B127" s="7" t="s">
        <v>204</v>
      </c>
      <c r="C127" s="8">
        <v>7</v>
      </c>
      <c r="D127" s="7" t="s">
        <v>205</v>
      </c>
      <c r="E127" s="7" t="s">
        <v>62</v>
      </c>
      <c r="F127" s="15" t="s">
        <v>35</v>
      </c>
      <c r="G127" s="55"/>
      <c r="H127" s="7">
        <v>2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15"/>
      <c r="U127" s="27">
        <f t="shared" si="8"/>
        <v>0</v>
      </c>
      <c r="V127" s="15">
        <f t="shared" si="9"/>
        <v>2</v>
      </c>
      <c r="W127" s="20">
        <f t="shared" si="10"/>
        <v>2</v>
      </c>
    </row>
    <row r="128" spans="1:23" s="20" customFormat="1" ht="12.75">
      <c r="A128" s="36">
        <v>400501</v>
      </c>
      <c r="B128" s="7" t="s">
        <v>297</v>
      </c>
      <c r="C128" s="8">
        <v>7</v>
      </c>
      <c r="D128" s="7" t="s">
        <v>206</v>
      </c>
      <c r="E128" s="7" t="s">
        <v>62</v>
      </c>
      <c r="F128" s="15" t="s">
        <v>35</v>
      </c>
      <c r="G128" s="55">
        <v>1</v>
      </c>
      <c r="H128" s="7">
        <v>1</v>
      </c>
      <c r="I128" s="7"/>
      <c r="J128" s="7"/>
      <c r="K128" s="7"/>
      <c r="L128" s="7"/>
      <c r="M128" s="7"/>
      <c r="N128" s="7"/>
      <c r="O128" s="7"/>
      <c r="P128" s="7"/>
      <c r="Q128" s="7">
        <v>4</v>
      </c>
      <c r="R128" s="7">
        <v>4</v>
      </c>
      <c r="S128" s="7">
        <v>1</v>
      </c>
      <c r="T128" s="15">
        <v>1</v>
      </c>
      <c r="U128" s="27">
        <f t="shared" si="8"/>
        <v>6</v>
      </c>
      <c r="V128" s="15">
        <f t="shared" si="9"/>
        <v>6</v>
      </c>
      <c r="W128" s="20">
        <f t="shared" si="10"/>
        <v>12</v>
      </c>
    </row>
    <row r="129" spans="1:23" s="20" customFormat="1" ht="12.75">
      <c r="A129" s="36">
        <v>400607</v>
      </c>
      <c r="B129" s="7" t="s">
        <v>81</v>
      </c>
      <c r="C129" s="8">
        <v>7</v>
      </c>
      <c r="D129" s="7" t="s">
        <v>80</v>
      </c>
      <c r="E129" s="7" t="s">
        <v>67</v>
      </c>
      <c r="F129" s="15" t="s">
        <v>38</v>
      </c>
      <c r="G129" s="55"/>
      <c r="H129" s="7"/>
      <c r="I129" s="7"/>
      <c r="J129" s="7"/>
      <c r="K129" s="7"/>
      <c r="L129" s="7"/>
      <c r="M129" s="7"/>
      <c r="N129" s="7"/>
      <c r="O129" s="7"/>
      <c r="P129" s="7"/>
      <c r="Q129" s="7">
        <v>1</v>
      </c>
      <c r="R129" s="7">
        <v>1</v>
      </c>
      <c r="S129" s="7"/>
      <c r="T129" s="15"/>
      <c r="U129" s="27">
        <f t="shared" si="8"/>
        <v>1</v>
      </c>
      <c r="V129" s="15">
        <f t="shared" si="9"/>
        <v>1</v>
      </c>
      <c r="W129" s="20">
        <f t="shared" si="10"/>
        <v>2</v>
      </c>
    </row>
    <row r="130" spans="1:23" s="20" customFormat="1" ht="12.75">
      <c r="A130" s="36">
        <v>400607</v>
      </c>
      <c r="B130" s="7" t="s">
        <v>207</v>
      </c>
      <c r="C130" s="8">
        <v>7</v>
      </c>
      <c r="D130" s="7" t="s">
        <v>208</v>
      </c>
      <c r="E130" s="7" t="s">
        <v>67</v>
      </c>
      <c r="F130" s="15" t="s">
        <v>38</v>
      </c>
      <c r="G130" s="55"/>
      <c r="H130" s="7"/>
      <c r="I130" s="7"/>
      <c r="J130" s="7"/>
      <c r="K130" s="7"/>
      <c r="L130" s="7"/>
      <c r="M130" s="7"/>
      <c r="N130" s="7"/>
      <c r="O130" s="7"/>
      <c r="P130" s="7"/>
      <c r="Q130" s="7">
        <v>1</v>
      </c>
      <c r="R130" s="7"/>
      <c r="S130" s="7">
        <v>1</v>
      </c>
      <c r="T130" s="15"/>
      <c r="U130" s="27">
        <f t="shared" si="8"/>
        <v>2</v>
      </c>
      <c r="V130" s="15">
        <f t="shared" si="9"/>
        <v>0</v>
      </c>
      <c r="W130" s="20">
        <f t="shared" si="10"/>
        <v>2</v>
      </c>
    </row>
    <row r="131" spans="1:23" s="20" customFormat="1" ht="12.75">
      <c r="A131" s="36">
        <v>400801</v>
      </c>
      <c r="B131" s="7" t="s">
        <v>266</v>
      </c>
      <c r="C131" s="8">
        <v>7</v>
      </c>
      <c r="D131" s="7" t="s">
        <v>265</v>
      </c>
      <c r="E131" s="7" t="s">
        <v>62</v>
      </c>
      <c r="F131" s="15" t="s">
        <v>35</v>
      </c>
      <c r="G131" s="55"/>
      <c r="H131" s="60"/>
      <c r="I131" s="7"/>
      <c r="J131" s="7"/>
      <c r="K131" s="7"/>
      <c r="L131" s="7"/>
      <c r="M131" s="7"/>
      <c r="N131" s="7"/>
      <c r="O131" s="7"/>
      <c r="P131" s="7"/>
      <c r="Q131" s="7">
        <v>1</v>
      </c>
      <c r="R131" s="7"/>
      <c r="S131" s="7"/>
      <c r="T131" s="15"/>
      <c r="U131" s="27">
        <f t="shared" si="8"/>
        <v>1</v>
      </c>
      <c r="V131" s="15">
        <f t="shared" si="9"/>
        <v>0</v>
      </c>
      <c r="W131" s="20">
        <f t="shared" si="10"/>
        <v>1</v>
      </c>
    </row>
    <row r="132" spans="1:23" s="20" customFormat="1" ht="12.75">
      <c r="A132" s="36">
        <v>420201</v>
      </c>
      <c r="B132" s="7" t="s">
        <v>402</v>
      </c>
      <c r="C132" s="8">
        <v>7</v>
      </c>
      <c r="D132" s="7" t="s">
        <v>209</v>
      </c>
      <c r="E132" s="7" t="s">
        <v>62</v>
      </c>
      <c r="F132" s="15" t="s">
        <v>31</v>
      </c>
      <c r="G132" s="55"/>
      <c r="H132" s="7"/>
      <c r="I132" s="7"/>
      <c r="J132" s="7">
        <v>1</v>
      </c>
      <c r="K132" s="7"/>
      <c r="L132" s="7"/>
      <c r="M132" s="7"/>
      <c r="N132" s="7"/>
      <c r="O132" s="7"/>
      <c r="P132" s="7">
        <v>2</v>
      </c>
      <c r="Q132" s="7">
        <v>1</v>
      </c>
      <c r="R132" s="7">
        <v>7</v>
      </c>
      <c r="S132" s="7"/>
      <c r="T132" s="15">
        <v>1</v>
      </c>
      <c r="U132" s="27">
        <f t="shared" si="8"/>
        <v>1</v>
      </c>
      <c r="V132" s="15">
        <f t="shared" si="9"/>
        <v>11</v>
      </c>
      <c r="W132" s="20">
        <f t="shared" si="10"/>
        <v>12</v>
      </c>
    </row>
    <row r="133" spans="1:23" s="20" customFormat="1" ht="12.75">
      <c r="A133" s="36">
        <v>421701</v>
      </c>
      <c r="B133" s="7" t="s">
        <v>210</v>
      </c>
      <c r="C133" s="8">
        <v>7</v>
      </c>
      <c r="D133" s="7" t="s">
        <v>211</v>
      </c>
      <c r="E133" s="7" t="s">
        <v>62</v>
      </c>
      <c r="F133" s="15" t="s">
        <v>31</v>
      </c>
      <c r="G133" s="55"/>
      <c r="H133" s="7"/>
      <c r="I133" s="7"/>
      <c r="J133" s="7"/>
      <c r="K133" s="7"/>
      <c r="L133" s="7"/>
      <c r="M133" s="7"/>
      <c r="N133" s="7"/>
      <c r="O133" s="7">
        <v>1</v>
      </c>
      <c r="P133" s="7"/>
      <c r="Q133" s="7"/>
      <c r="R133" s="7"/>
      <c r="S133" s="7"/>
      <c r="T133" s="15"/>
      <c r="U133" s="27">
        <f t="shared" si="8"/>
        <v>1</v>
      </c>
      <c r="V133" s="15">
        <f t="shared" si="9"/>
        <v>0</v>
      </c>
      <c r="W133" s="20">
        <f t="shared" si="10"/>
        <v>1</v>
      </c>
    </row>
    <row r="134" spans="1:23" s="20" customFormat="1" ht="12.75">
      <c r="A134" s="36">
        <v>440401</v>
      </c>
      <c r="B134" s="7" t="s">
        <v>212</v>
      </c>
      <c r="C134" s="8">
        <v>7</v>
      </c>
      <c r="D134" s="7" t="s">
        <v>213</v>
      </c>
      <c r="E134" s="7" t="s">
        <v>62</v>
      </c>
      <c r="F134" s="15" t="s">
        <v>31</v>
      </c>
      <c r="G134" s="55"/>
      <c r="H134" s="7"/>
      <c r="I134" s="7"/>
      <c r="J134" s="7">
        <v>1</v>
      </c>
      <c r="K134" s="7">
        <v>1</v>
      </c>
      <c r="L134" s="7"/>
      <c r="M134" s="7"/>
      <c r="N134" s="7"/>
      <c r="O134" s="7"/>
      <c r="P134" s="7"/>
      <c r="Q134" s="7">
        <v>6</v>
      </c>
      <c r="R134" s="7">
        <v>10</v>
      </c>
      <c r="S134" s="7"/>
      <c r="T134" s="15"/>
      <c r="U134" s="27">
        <f t="shared" si="8"/>
        <v>7</v>
      </c>
      <c r="V134" s="15">
        <f t="shared" si="9"/>
        <v>11</v>
      </c>
      <c r="W134" s="20">
        <f t="shared" si="10"/>
        <v>18</v>
      </c>
    </row>
    <row r="135" spans="1:23" s="20" customFormat="1" ht="12.75">
      <c r="A135" s="36">
        <v>440401</v>
      </c>
      <c r="B135" s="7" t="s">
        <v>214</v>
      </c>
      <c r="C135" s="8">
        <v>7</v>
      </c>
      <c r="D135" s="7" t="s">
        <v>215</v>
      </c>
      <c r="E135" s="7" t="s">
        <v>63</v>
      </c>
      <c r="F135" s="15" t="s">
        <v>30</v>
      </c>
      <c r="G135" s="55"/>
      <c r="H135" s="7"/>
      <c r="I135" s="7"/>
      <c r="J135" s="7"/>
      <c r="K135" s="7"/>
      <c r="L135" s="7"/>
      <c r="M135" s="7"/>
      <c r="N135" s="7"/>
      <c r="O135" s="7"/>
      <c r="P135" s="7"/>
      <c r="Q135" s="7">
        <v>1</v>
      </c>
      <c r="R135" s="7"/>
      <c r="S135" s="7">
        <v>1</v>
      </c>
      <c r="T135" s="15"/>
      <c r="U135" s="27">
        <f t="shared" si="8"/>
        <v>2</v>
      </c>
      <c r="V135" s="15">
        <f t="shared" si="9"/>
        <v>0</v>
      </c>
      <c r="W135" s="20">
        <f t="shared" si="10"/>
        <v>2</v>
      </c>
    </row>
    <row r="136" spans="1:23" s="20" customFormat="1" ht="12.75">
      <c r="A136" s="36">
        <v>440401</v>
      </c>
      <c r="B136" s="7" t="s">
        <v>403</v>
      </c>
      <c r="C136" s="8">
        <v>7</v>
      </c>
      <c r="D136" s="7" t="s">
        <v>216</v>
      </c>
      <c r="E136" s="7" t="s">
        <v>63</v>
      </c>
      <c r="F136" s="15" t="s">
        <v>30</v>
      </c>
      <c r="G136" s="55">
        <v>2</v>
      </c>
      <c r="H136" s="7"/>
      <c r="I136" s="7"/>
      <c r="J136" s="7"/>
      <c r="K136" s="7"/>
      <c r="L136" s="7"/>
      <c r="M136" s="7"/>
      <c r="N136" s="7"/>
      <c r="O136" s="7"/>
      <c r="P136" s="7"/>
      <c r="Q136" s="7">
        <v>2</v>
      </c>
      <c r="R136" s="7">
        <v>1</v>
      </c>
      <c r="S136" s="7">
        <v>1</v>
      </c>
      <c r="T136" s="15">
        <v>1</v>
      </c>
      <c r="U136" s="27">
        <f t="shared" si="8"/>
        <v>5</v>
      </c>
      <c r="V136" s="15">
        <f t="shared" si="9"/>
        <v>2</v>
      </c>
      <c r="W136" s="20">
        <f t="shared" si="10"/>
        <v>7</v>
      </c>
    </row>
    <row r="137" spans="1:23" s="20" customFormat="1" ht="12.75">
      <c r="A137" s="36">
        <v>440501</v>
      </c>
      <c r="B137" s="7" t="s">
        <v>217</v>
      </c>
      <c r="C137" s="8">
        <v>7</v>
      </c>
      <c r="D137" s="7" t="s">
        <v>218</v>
      </c>
      <c r="E137" s="7" t="s">
        <v>63</v>
      </c>
      <c r="F137" s="15" t="s">
        <v>30</v>
      </c>
      <c r="G137" s="55">
        <v>1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>
        <v>1</v>
      </c>
      <c r="S137" s="7"/>
      <c r="T137" s="15"/>
      <c r="U137" s="27">
        <f t="shared" si="8"/>
        <v>1</v>
      </c>
      <c r="V137" s="15">
        <f t="shared" si="9"/>
        <v>1</v>
      </c>
      <c r="W137" s="20">
        <f t="shared" si="10"/>
        <v>2</v>
      </c>
    </row>
    <row r="138" spans="1:23" s="20" customFormat="1" ht="12.75">
      <c r="A138" s="36">
        <v>450602</v>
      </c>
      <c r="B138" s="7" t="s">
        <v>404</v>
      </c>
      <c r="C138" s="8">
        <v>7</v>
      </c>
      <c r="D138" s="7" t="s">
        <v>219</v>
      </c>
      <c r="E138" s="7" t="s">
        <v>63</v>
      </c>
      <c r="F138" s="15" t="s">
        <v>30</v>
      </c>
      <c r="G138" s="55"/>
      <c r="H138" s="7"/>
      <c r="I138" s="7"/>
      <c r="J138" s="7"/>
      <c r="K138" s="7"/>
      <c r="L138" s="7"/>
      <c r="M138" s="7"/>
      <c r="N138" s="7"/>
      <c r="O138" s="7"/>
      <c r="P138" s="7"/>
      <c r="Q138" s="7">
        <v>1</v>
      </c>
      <c r="R138" s="7">
        <v>2</v>
      </c>
      <c r="S138" s="7"/>
      <c r="T138" s="15">
        <v>1</v>
      </c>
      <c r="U138" s="27">
        <f t="shared" si="8"/>
        <v>1</v>
      </c>
      <c r="V138" s="15">
        <f t="shared" si="9"/>
        <v>3</v>
      </c>
      <c r="W138" s="20">
        <f t="shared" si="10"/>
        <v>4</v>
      </c>
    </row>
    <row r="139" spans="1:23" s="20" customFormat="1" ht="12.75">
      <c r="A139" s="36">
        <v>451001</v>
      </c>
      <c r="B139" s="7" t="s">
        <v>220</v>
      </c>
      <c r="C139" s="8">
        <v>7</v>
      </c>
      <c r="D139" s="7" t="s">
        <v>221</v>
      </c>
      <c r="E139" s="7" t="s">
        <v>62</v>
      </c>
      <c r="F139" s="15" t="s">
        <v>31</v>
      </c>
      <c r="G139" s="55"/>
      <c r="H139" s="7"/>
      <c r="I139" s="7"/>
      <c r="J139" s="7"/>
      <c r="K139" s="7"/>
      <c r="L139" s="7"/>
      <c r="M139" s="7"/>
      <c r="N139" s="7"/>
      <c r="O139" s="7"/>
      <c r="P139" s="7"/>
      <c r="Q139" s="7">
        <v>3</v>
      </c>
      <c r="R139" s="7">
        <v>3</v>
      </c>
      <c r="S139" s="7"/>
      <c r="T139" s="15">
        <v>2</v>
      </c>
      <c r="U139" s="27">
        <f t="shared" si="8"/>
        <v>3</v>
      </c>
      <c r="V139" s="15">
        <f t="shared" si="9"/>
        <v>5</v>
      </c>
      <c r="W139" s="20">
        <f t="shared" si="10"/>
        <v>8</v>
      </c>
    </row>
    <row r="140" spans="1:23" s="20" customFormat="1" ht="12.75">
      <c r="A140" s="36">
        <v>500901</v>
      </c>
      <c r="B140" s="7" t="s">
        <v>222</v>
      </c>
      <c r="C140" s="8">
        <v>7</v>
      </c>
      <c r="D140" s="7" t="s">
        <v>223</v>
      </c>
      <c r="E140" s="7" t="s">
        <v>62</v>
      </c>
      <c r="F140" s="15" t="s">
        <v>1</v>
      </c>
      <c r="G140" s="55"/>
      <c r="H140" s="7"/>
      <c r="I140" s="7"/>
      <c r="J140" s="7"/>
      <c r="K140" s="7"/>
      <c r="L140" s="7"/>
      <c r="M140" s="7"/>
      <c r="N140" s="7"/>
      <c r="O140" s="7"/>
      <c r="P140" s="7"/>
      <c r="Q140" s="7">
        <v>3</v>
      </c>
      <c r="R140" s="7"/>
      <c r="S140" s="7">
        <v>1</v>
      </c>
      <c r="T140" s="15"/>
      <c r="U140" s="27">
        <f t="shared" si="8"/>
        <v>4</v>
      </c>
      <c r="V140" s="15">
        <f t="shared" si="9"/>
        <v>0</v>
      </c>
      <c r="W140" s="20">
        <f t="shared" si="10"/>
        <v>4</v>
      </c>
    </row>
    <row r="141" spans="1:23" s="20" customFormat="1" ht="12.75">
      <c r="A141" s="36">
        <v>510203</v>
      </c>
      <c r="B141" s="7" t="s">
        <v>298</v>
      </c>
      <c r="C141" s="8">
        <v>7</v>
      </c>
      <c r="D141" s="7" t="s">
        <v>224</v>
      </c>
      <c r="E141" s="7" t="s">
        <v>65</v>
      </c>
      <c r="F141" s="15" t="s">
        <v>32</v>
      </c>
      <c r="G141" s="55"/>
      <c r="H141" s="7"/>
      <c r="I141" s="7"/>
      <c r="J141" s="7"/>
      <c r="K141" s="7"/>
      <c r="L141" s="7"/>
      <c r="M141" s="7"/>
      <c r="N141" s="7"/>
      <c r="O141" s="7"/>
      <c r="P141" s="7"/>
      <c r="Q141" s="7">
        <v>1</v>
      </c>
      <c r="R141" s="7">
        <v>15</v>
      </c>
      <c r="S141" s="7"/>
      <c r="T141" s="15">
        <v>2</v>
      </c>
      <c r="U141" s="27">
        <f t="shared" si="8"/>
        <v>1</v>
      </c>
      <c r="V141" s="15">
        <f t="shared" si="9"/>
        <v>17</v>
      </c>
      <c r="W141" s="20">
        <f t="shared" si="10"/>
        <v>18</v>
      </c>
    </row>
    <row r="142" spans="1:23" s="20" customFormat="1" ht="12.75">
      <c r="A142" s="36">
        <v>511005</v>
      </c>
      <c r="B142" s="7" t="s">
        <v>405</v>
      </c>
      <c r="C142" s="8">
        <v>7</v>
      </c>
      <c r="D142" s="7" t="s">
        <v>225</v>
      </c>
      <c r="E142" s="7" t="s">
        <v>63</v>
      </c>
      <c r="F142" s="15" t="s">
        <v>30</v>
      </c>
      <c r="G142" s="55"/>
      <c r="H142" s="7"/>
      <c r="I142" s="7">
        <v>1</v>
      </c>
      <c r="J142" s="7">
        <v>1</v>
      </c>
      <c r="K142" s="7"/>
      <c r="L142" s="7"/>
      <c r="M142" s="7"/>
      <c r="N142" s="7">
        <v>1</v>
      </c>
      <c r="O142" s="7"/>
      <c r="P142" s="7"/>
      <c r="Q142" s="7">
        <v>10</v>
      </c>
      <c r="R142" s="7">
        <v>6</v>
      </c>
      <c r="S142" s="7">
        <v>1</v>
      </c>
      <c r="T142" s="15">
        <v>1</v>
      </c>
      <c r="U142" s="27">
        <f t="shared" si="8"/>
        <v>12</v>
      </c>
      <c r="V142" s="15">
        <f t="shared" si="9"/>
        <v>9</v>
      </c>
      <c r="W142" s="20">
        <f t="shared" si="10"/>
        <v>21</v>
      </c>
    </row>
    <row r="143" spans="1:23" s="20" customFormat="1" ht="12.75">
      <c r="A143" s="36">
        <v>511608</v>
      </c>
      <c r="B143" s="7" t="s">
        <v>226</v>
      </c>
      <c r="C143" s="8">
        <v>7</v>
      </c>
      <c r="D143" s="7" t="s">
        <v>227</v>
      </c>
      <c r="E143" s="7" t="s">
        <v>68</v>
      </c>
      <c r="F143" s="15" t="s">
        <v>39</v>
      </c>
      <c r="G143" s="55"/>
      <c r="H143" s="7">
        <v>1</v>
      </c>
      <c r="I143" s="7"/>
      <c r="J143" s="7">
        <v>4</v>
      </c>
      <c r="K143" s="7"/>
      <c r="L143" s="7">
        <v>1</v>
      </c>
      <c r="M143" s="7"/>
      <c r="N143" s="7"/>
      <c r="O143" s="7"/>
      <c r="P143" s="7">
        <v>1</v>
      </c>
      <c r="Q143" s="7">
        <v>1</v>
      </c>
      <c r="R143" s="7">
        <v>26</v>
      </c>
      <c r="S143" s="7"/>
      <c r="T143" s="15">
        <v>9</v>
      </c>
      <c r="U143" s="27">
        <f t="shared" si="8"/>
        <v>1</v>
      </c>
      <c r="V143" s="15">
        <f t="shared" si="9"/>
        <v>42</v>
      </c>
      <c r="W143" s="20">
        <f t="shared" si="10"/>
        <v>43</v>
      </c>
    </row>
    <row r="144" spans="1:23" s="20" customFormat="1" ht="12.75">
      <c r="A144" s="36">
        <v>512003</v>
      </c>
      <c r="B144" s="7" t="s">
        <v>228</v>
      </c>
      <c r="C144" s="8">
        <v>7</v>
      </c>
      <c r="D144" s="7" t="s">
        <v>229</v>
      </c>
      <c r="E144" s="7" t="s">
        <v>69</v>
      </c>
      <c r="F144" s="15" t="s">
        <v>40</v>
      </c>
      <c r="G144" s="55">
        <v>1</v>
      </c>
      <c r="H144" s="7">
        <v>1</v>
      </c>
      <c r="I144" s="7"/>
      <c r="J144" s="7"/>
      <c r="K144" s="7"/>
      <c r="L144" s="7"/>
      <c r="M144" s="7"/>
      <c r="N144" s="7"/>
      <c r="O144" s="7"/>
      <c r="P144" s="7"/>
      <c r="Q144" s="7">
        <v>1</v>
      </c>
      <c r="R144" s="7"/>
      <c r="S144" s="7"/>
      <c r="T144" s="15">
        <v>1</v>
      </c>
      <c r="U144" s="27">
        <f t="shared" si="8"/>
        <v>2</v>
      </c>
      <c r="V144" s="15">
        <f t="shared" si="9"/>
        <v>2</v>
      </c>
      <c r="W144" s="20">
        <f t="shared" si="10"/>
        <v>4</v>
      </c>
    </row>
    <row r="145" spans="1:23" s="20" customFormat="1" ht="12.75">
      <c r="A145" s="36">
        <v>512003</v>
      </c>
      <c r="B145" s="7" t="s">
        <v>299</v>
      </c>
      <c r="C145" s="8">
        <v>7</v>
      </c>
      <c r="D145" s="7" t="s">
        <v>267</v>
      </c>
      <c r="E145" s="7" t="s">
        <v>69</v>
      </c>
      <c r="F145" s="15" t="s">
        <v>40</v>
      </c>
      <c r="G145" s="55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>
        <v>1</v>
      </c>
      <c r="S145" s="7"/>
      <c r="T145" s="15">
        <v>1</v>
      </c>
      <c r="U145" s="27">
        <f t="shared" si="8"/>
        <v>0</v>
      </c>
      <c r="V145" s="15">
        <f t="shared" si="9"/>
        <v>2</v>
      </c>
      <c r="W145" s="20">
        <f t="shared" si="10"/>
        <v>2</v>
      </c>
    </row>
    <row r="146" spans="1:23" s="20" customFormat="1" ht="12.75">
      <c r="A146" s="36">
        <v>520201</v>
      </c>
      <c r="B146" s="7" t="s">
        <v>230</v>
      </c>
      <c r="C146" s="8">
        <v>7</v>
      </c>
      <c r="D146" s="7" t="s">
        <v>231</v>
      </c>
      <c r="E146" s="7" t="s">
        <v>70</v>
      </c>
      <c r="F146" s="15" t="s">
        <v>41</v>
      </c>
      <c r="G146" s="55">
        <v>7</v>
      </c>
      <c r="H146" s="7">
        <v>2</v>
      </c>
      <c r="I146" s="7"/>
      <c r="J146" s="7"/>
      <c r="K146" s="7"/>
      <c r="L146" s="7"/>
      <c r="M146" s="7"/>
      <c r="N146" s="7"/>
      <c r="O146" s="7"/>
      <c r="P146" s="7"/>
      <c r="Q146" s="7">
        <v>7</v>
      </c>
      <c r="R146" s="7">
        <v>2</v>
      </c>
      <c r="S146" s="7"/>
      <c r="T146" s="15"/>
      <c r="U146" s="27">
        <f t="shared" si="8"/>
        <v>14</v>
      </c>
      <c r="V146" s="15">
        <f t="shared" si="9"/>
        <v>4</v>
      </c>
      <c r="W146" s="20">
        <f t="shared" si="10"/>
        <v>18</v>
      </c>
    </row>
    <row r="147" spans="1:23" s="20" customFormat="1" ht="12.75">
      <c r="A147" s="36">
        <v>520201</v>
      </c>
      <c r="B147" s="7" t="s">
        <v>232</v>
      </c>
      <c r="C147" s="8">
        <v>7</v>
      </c>
      <c r="D147" s="7" t="s">
        <v>233</v>
      </c>
      <c r="E147" s="7" t="s">
        <v>70</v>
      </c>
      <c r="F147" s="15" t="s">
        <v>41</v>
      </c>
      <c r="G147" s="55"/>
      <c r="H147" s="7"/>
      <c r="I147" s="7"/>
      <c r="J147" s="7"/>
      <c r="K147" s="7"/>
      <c r="L147" s="7"/>
      <c r="M147" s="7">
        <v>1</v>
      </c>
      <c r="N147" s="7"/>
      <c r="O147" s="7"/>
      <c r="P147" s="7">
        <v>2</v>
      </c>
      <c r="Q147" s="7">
        <v>23</v>
      </c>
      <c r="R147" s="7">
        <v>13</v>
      </c>
      <c r="S147" s="7">
        <v>2</v>
      </c>
      <c r="T147" s="15">
        <v>1</v>
      </c>
      <c r="U147" s="27">
        <f t="shared" si="8"/>
        <v>26</v>
      </c>
      <c r="V147" s="15">
        <f t="shared" si="9"/>
        <v>16</v>
      </c>
      <c r="W147" s="20">
        <f t="shared" si="10"/>
        <v>42</v>
      </c>
    </row>
    <row r="148" spans="1:23" s="20" customFormat="1" ht="12.75">
      <c r="A148" s="36">
        <v>520301</v>
      </c>
      <c r="B148" s="7" t="s">
        <v>234</v>
      </c>
      <c r="C148" s="8">
        <v>7</v>
      </c>
      <c r="D148" s="7" t="s">
        <v>235</v>
      </c>
      <c r="E148" s="7" t="s">
        <v>70</v>
      </c>
      <c r="F148" s="15" t="s">
        <v>41</v>
      </c>
      <c r="G148" s="55"/>
      <c r="H148" s="7">
        <v>2</v>
      </c>
      <c r="I148" s="7"/>
      <c r="J148" s="7"/>
      <c r="K148" s="7"/>
      <c r="L148" s="7"/>
      <c r="M148" s="7"/>
      <c r="N148" s="7"/>
      <c r="O148" s="7"/>
      <c r="P148" s="7"/>
      <c r="Q148" s="7">
        <v>5</v>
      </c>
      <c r="R148" s="7">
        <v>8</v>
      </c>
      <c r="S148" s="7"/>
      <c r="T148" s="15">
        <v>1</v>
      </c>
      <c r="U148" s="27">
        <f t="shared" si="8"/>
        <v>5</v>
      </c>
      <c r="V148" s="15">
        <f t="shared" si="9"/>
        <v>11</v>
      </c>
      <c r="W148" s="20">
        <f t="shared" si="10"/>
        <v>16</v>
      </c>
    </row>
    <row r="149" spans="1:23" s="20" customFormat="1" ht="12.75">
      <c r="A149" s="36">
        <v>521002</v>
      </c>
      <c r="B149" s="7" t="s">
        <v>406</v>
      </c>
      <c r="C149" s="8">
        <v>7</v>
      </c>
      <c r="D149" s="7" t="s">
        <v>236</v>
      </c>
      <c r="E149" s="7" t="s">
        <v>62</v>
      </c>
      <c r="F149" s="15" t="s">
        <v>43</v>
      </c>
      <c r="G149" s="55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>
        <v>1</v>
      </c>
      <c r="S149" s="7"/>
      <c r="T149" s="15"/>
      <c r="U149" s="27">
        <f t="shared" si="8"/>
        <v>0</v>
      </c>
      <c r="V149" s="15">
        <f t="shared" si="9"/>
        <v>1</v>
      </c>
      <c r="W149" s="20">
        <f t="shared" si="10"/>
        <v>1</v>
      </c>
    </row>
    <row r="150" spans="1:23" s="20" customFormat="1" ht="12.75">
      <c r="A150" s="36">
        <v>521002</v>
      </c>
      <c r="B150" s="7" t="s">
        <v>407</v>
      </c>
      <c r="C150" s="8">
        <v>7</v>
      </c>
      <c r="D150" s="7" t="s">
        <v>236</v>
      </c>
      <c r="E150" s="7" t="s">
        <v>62</v>
      </c>
      <c r="F150" s="15" t="s">
        <v>43</v>
      </c>
      <c r="G150" s="55"/>
      <c r="H150" s="7"/>
      <c r="I150" s="7"/>
      <c r="J150" s="7"/>
      <c r="K150" s="7"/>
      <c r="L150" s="7"/>
      <c r="M150" s="7"/>
      <c r="N150" s="7"/>
      <c r="O150" s="7"/>
      <c r="P150" s="7"/>
      <c r="Q150" s="7">
        <v>1</v>
      </c>
      <c r="R150" s="7">
        <v>2</v>
      </c>
      <c r="S150" s="7"/>
      <c r="T150" s="15"/>
      <c r="U150" s="27">
        <f t="shared" si="8"/>
        <v>1</v>
      </c>
      <c r="V150" s="15">
        <f t="shared" si="9"/>
        <v>2</v>
      </c>
      <c r="W150" s="20">
        <f t="shared" si="10"/>
        <v>3</v>
      </c>
    </row>
    <row r="151" spans="1:23" s="20" customFormat="1" ht="12.75">
      <c r="A151" s="37">
        <v>540101</v>
      </c>
      <c r="B151" s="16" t="s">
        <v>237</v>
      </c>
      <c r="C151" s="17">
        <v>7</v>
      </c>
      <c r="D151" s="16" t="s">
        <v>238</v>
      </c>
      <c r="E151" s="16" t="s">
        <v>62</v>
      </c>
      <c r="F151" s="18" t="s">
        <v>34</v>
      </c>
      <c r="G151" s="56"/>
      <c r="H151" s="16"/>
      <c r="I151" s="16"/>
      <c r="J151" s="16">
        <v>1</v>
      </c>
      <c r="K151" s="16"/>
      <c r="L151" s="16"/>
      <c r="M151" s="16"/>
      <c r="N151" s="16"/>
      <c r="O151" s="16"/>
      <c r="P151" s="16"/>
      <c r="Q151" s="16">
        <v>4</v>
      </c>
      <c r="R151" s="16">
        <v>1</v>
      </c>
      <c r="S151" s="16"/>
      <c r="T151" s="18"/>
      <c r="U151" s="28">
        <f t="shared" si="8"/>
        <v>4</v>
      </c>
      <c r="V151" s="18">
        <f t="shared" si="9"/>
        <v>2</v>
      </c>
      <c r="W151" s="20">
        <f t="shared" si="10"/>
        <v>6</v>
      </c>
    </row>
    <row r="152" spans="1:23" s="20" customFormat="1" ht="12.75">
      <c r="A152" s="21" t="s">
        <v>2</v>
      </c>
      <c r="C152" s="21"/>
      <c r="D152" s="50"/>
      <c r="E152" s="21"/>
      <c r="F152" s="21"/>
      <c r="G152" s="20">
        <f aca="true" t="shared" si="14" ref="G152:W152">SUM(G101:G151)</f>
        <v>27</v>
      </c>
      <c r="H152" s="20">
        <f t="shared" si="14"/>
        <v>20</v>
      </c>
      <c r="I152" s="20">
        <f t="shared" si="14"/>
        <v>1</v>
      </c>
      <c r="J152" s="20">
        <f t="shared" si="14"/>
        <v>11</v>
      </c>
      <c r="K152" s="20">
        <f t="shared" si="14"/>
        <v>1</v>
      </c>
      <c r="L152" s="20">
        <f t="shared" si="14"/>
        <v>2</v>
      </c>
      <c r="M152" s="20">
        <f t="shared" si="14"/>
        <v>3</v>
      </c>
      <c r="N152" s="20">
        <f t="shared" si="14"/>
        <v>1</v>
      </c>
      <c r="O152" s="20">
        <f t="shared" si="14"/>
        <v>2</v>
      </c>
      <c r="P152" s="20">
        <f t="shared" si="14"/>
        <v>8</v>
      </c>
      <c r="Q152" s="20">
        <f t="shared" si="14"/>
        <v>125</v>
      </c>
      <c r="R152" s="20">
        <f t="shared" si="14"/>
        <v>221</v>
      </c>
      <c r="S152" s="20">
        <f t="shared" si="14"/>
        <v>15</v>
      </c>
      <c r="T152" s="20">
        <f t="shared" si="14"/>
        <v>44</v>
      </c>
      <c r="U152" s="20">
        <f t="shared" si="14"/>
        <v>174</v>
      </c>
      <c r="V152" s="20">
        <f t="shared" si="14"/>
        <v>307</v>
      </c>
      <c r="W152" s="20">
        <f t="shared" si="14"/>
        <v>481</v>
      </c>
    </row>
    <row r="153" spans="1:6" s="20" customFormat="1" ht="12.75">
      <c r="A153" s="21"/>
      <c r="C153" s="21"/>
      <c r="D153" s="50"/>
      <c r="E153" s="21"/>
      <c r="F153" s="21"/>
    </row>
    <row r="154" spans="1:6" s="20" customFormat="1" ht="12.75">
      <c r="A154" s="21"/>
      <c r="C154" s="21"/>
      <c r="D154" s="50"/>
      <c r="E154" s="21"/>
      <c r="F154" s="21"/>
    </row>
    <row r="155" spans="1:25" ht="12.75">
      <c r="A155" s="3" t="s">
        <v>9</v>
      </c>
      <c r="C155" s="1"/>
      <c r="E155" s="1"/>
      <c r="Y155" s="20"/>
    </row>
    <row r="156" spans="1:5" ht="12.75">
      <c r="A156" s="3" t="s">
        <v>8</v>
      </c>
      <c r="C156" s="1"/>
      <c r="E156" s="1"/>
    </row>
    <row r="157" spans="1:5" ht="12.75">
      <c r="A157" s="3" t="s">
        <v>313</v>
      </c>
      <c r="E157" s="1"/>
    </row>
    <row r="158" spans="1:5" ht="12.75">
      <c r="A158" s="83"/>
      <c r="C158" s="3" t="s">
        <v>18</v>
      </c>
      <c r="E158" s="1"/>
    </row>
    <row r="159" spans="1:22" ht="12.75">
      <c r="A159" s="1"/>
      <c r="C159" s="1"/>
      <c r="E159" s="1"/>
      <c r="G159" s="91" t="s">
        <v>10</v>
      </c>
      <c r="H159" s="91"/>
      <c r="I159" s="91" t="s">
        <v>12</v>
      </c>
      <c r="J159" s="91"/>
      <c r="K159" s="91" t="s">
        <v>11</v>
      </c>
      <c r="L159" s="91"/>
      <c r="M159" s="91" t="s">
        <v>13</v>
      </c>
      <c r="N159" s="91"/>
      <c r="O159" s="91" t="s">
        <v>4</v>
      </c>
      <c r="P159" s="91"/>
      <c r="Q159" s="91" t="s">
        <v>5</v>
      </c>
      <c r="R159" s="91"/>
      <c r="S159" s="91" t="s">
        <v>6</v>
      </c>
      <c r="T159" s="91"/>
      <c r="U159" s="91" t="s">
        <v>14</v>
      </c>
      <c r="V159" s="91"/>
    </row>
    <row r="160" spans="1:24" ht="12.75">
      <c r="A160" s="52" t="s">
        <v>51</v>
      </c>
      <c r="B160" s="9" t="s">
        <v>85</v>
      </c>
      <c r="C160" s="10" t="s">
        <v>3</v>
      </c>
      <c r="D160" s="51" t="s">
        <v>86</v>
      </c>
      <c r="E160" s="10" t="s">
        <v>44</v>
      </c>
      <c r="F160" s="10" t="s">
        <v>45</v>
      </c>
      <c r="G160" s="11" t="s">
        <v>0</v>
      </c>
      <c r="H160" s="11" t="s">
        <v>7</v>
      </c>
      <c r="I160" s="11" t="s">
        <v>0</v>
      </c>
      <c r="J160" s="11" t="s">
        <v>7</v>
      </c>
      <c r="K160" s="11" t="s">
        <v>0</v>
      </c>
      <c r="L160" s="11" t="s">
        <v>7</v>
      </c>
      <c r="M160" s="11" t="s">
        <v>0</v>
      </c>
      <c r="N160" s="11" t="s">
        <v>7</v>
      </c>
      <c r="O160" s="11" t="s">
        <v>0</v>
      </c>
      <c r="P160" s="11" t="s">
        <v>7</v>
      </c>
      <c r="Q160" s="11" t="s">
        <v>0</v>
      </c>
      <c r="R160" s="11" t="s">
        <v>7</v>
      </c>
      <c r="S160" s="11" t="s">
        <v>0</v>
      </c>
      <c r="T160" s="11" t="s">
        <v>7</v>
      </c>
      <c r="U160" s="11" t="s">
        <v>0</v>
      </c>
      <c r="V160" s="11" t="s">
        <v>7</v>
      </c>
      <c r="W160" s="29" t="s">
        <v>2</v>
      </c>
      <c r="X160" s="20"/>
    </row>
    <row r="161" spans="1:26" s="20" customFormat="1" ht="12.75">
      <c r="A161" s="46">
        <v>110101</v>
      </c>
      <c r="B161" s="12" t="s">
        <v>409</v>
      </c>
      <c r="C161" s="13">
        <v>9</v>
      </c>
      <c r="D161" s="12" t="s">
        <v>408</v>
      </c>
      <c r="E161" s="12" t="s">
        <v>62</v>
      </c>
      <c r="F161" s="14" t="s">
        <v>35</v>
      </c>
      <c r="G161" s="57">
        <v>1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>
        <v>1</v>
      </c>
      <c r="R161" s="12"/>
      <c r="S161" s="12"/>
      <c r="T161" s="14"/>
      <c r="U161" s="26">
        <f aca="true" t="shared" si="15" ref="U161:U181">G161+I161+K161+M161+O161+Q161+S161</f>
        <v>2</v>
      </c>
      <c r="V161" s="14">
        <f aca="true" t="shared" si="16" ref="V161:V181">H161+J161+L161+N161+P161+R161+T161</f>
        <v>0</v>
      </c>
      <c r="W161" s="20">
        <f aca="true" t="shared" si="17" ref="W161:W181">SUM(U161:V161)</f>
        <v>2</v>
      </c>
      <c r="Z161"/>
    </row>
    <row r="162" spans="1:26" s="20" customFormat="1" ht="12.75">
      <c r="A162" s="30">
        <v>130101</v>
      </c>
      <c r="B162" s="7" t="s">
        <v>269</v>
      </c>
      <c r="C162" s="8">
        <v>9</v>
      </c>
      <c r="D162" s="7" t="s">
        <v>268</v>
      </c>
      <c r="E162" s="7" t="s">
        <v>65</v>
      </c>
      <c r="F162" s="15" t="s">
        <v>32</v>
      </c>
      <c r="G162" s="55"/>
      <c r="H162" s="7"/>
      <c r="I162" s="7"/>
      <c r="J162" s="7"/>
      <c r="K162" s="7"/>
      <c r="L162" s="7"/>
      <c r="M162" s="7"/>
      <c r="N162" s="7"/>
      <c r="O162" s="7"/>
      <c r="P162" s="7"/>
      <c r="Q162" s="7">
        <v>1</v>
      </c>
      <c r="R162" s="7">
        <v>1</v>
      </c>
      <c r="S162" s="7"/>
      <c r="T162" s="15">
        <v>1</v>
      </c>
      <c r="U162" s="27">
        <f t="shared" si="15"/>
        <v>1</v>
      </c>
      <c r="V162" s="15">
        <f t="shared" si="16"/>
        <v>2</v>
      </c>
      <c r="W162" s="20">
        <f t="shared" si="17"/>
        <v>3</v>
      </c>
      <c r="Z162"/>
    </row>
    <row r="163" spans="1:26" s="20" customFormat="1" ht="12.75">
      <c r="A163" s="36">
        <v>140701</v>
      </c>
      <c r="B163" s="7" t="s">
        <v>239</v>
      </c>
      <c r="C163" s="8">
        <v>9</v>
      </c>
      <c r="D163" s="7" t="s">
        <v>240</v>
      </c>
      <c r="E163" s="7" t="s">
        <v>66</v>
      </c>
      <c r="F163" s="15" t="s">
        <v>36</v>
      </c>
      <c r="G163" s="55">
        <v>2</v>
      </c>
      <c r="H163" s="7">
        <v>1</v>
      </c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15"/>
      <c r="U163" s="27">
        <f t="shared" si="15"/>
        <v>2</v>
      </c>
      <c r="V163" s="15">
        <f t="shared" si="16"/>
        <v>1</v>
      </c>
      <c r="W163" s="20">
        <f t="shared" si="17"/>
        <v>3</v>
      </c>
      <c r="Z163"/>
    </row>
    <row r="164" spans="1:26" s="20" customFormat="1" ht="12.75">
      <c r="A164" s="36">
        <v>141001</v>
      </c>
      <c r="B164" s="7" t="s">
        <v>410</v>
      </c>
      <c r="C164" s="8">
        <v>9</v>
      </c>
      <c r="D164" s="7" t="s">
        <v>241</v>
      </c>
      <c r="E164" s="7" t="s">
        <v>66</v>
      </c>
      <c r="F164" s="15" t="s">
        <v>36</v>
      </c>
      <c r="G164" s="55">
        <v>1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15"/>
      <c r="U164" s="27">
        <f t="shared" si="15"/>
        <v>1</v>
      </c>
      <c r="V164" s="15">
        <f t="shared" si="16"/>
        <v>0</v>
      </c>
      <c r="W164" s="20">
        <f t="shared" si="17"/>
        <v>1</v>
      </c>
      <c r="Z164"/>
    </row>
    <row r="165" spans="1:26" s="20" customFormat="1" ht="12.75">
      <c r="A165" s="36">
        <v>141901</v>
      </c>
      <c r="B165" s="7" t="s">
        <v>411</v>
      </c>
      <c r="C165" s="8">
        <v>9</v>
      </c>
      <c r="D165" s="7" t="s">
        <v>242</v>
      </c>
      <c r="E165" s="7" t="s">
        <v>66</v>
      </c>
      <c r="F165" s="15" t="s">
        <v>36</v>
      </c>
      <c r="G165" s="55">
        <v>1</v>
      </c>
      <c r="H165" s="7"/>
      <c r="I165" s="7"/>
      <c r="J165" s="7"/>
      <c r="K165" s="7"/>
      <c r="L165" s="7"/>
      <c r="M165" s="7"/>
      <c r="N165" s="7"/>
      <c r="O165" s="7"/>
      <c r="P165" s="7"/>
      <c r="Q165" s="7">
        <v>1</v>
      </c>
      <c r="R165" s="7"/>
      <c r="S165" s="7"/>
      <c r="T165" s="15"/>
      <c r="U165" s="27">
        <f t="shared" si="15"/>
        <v>2</v>
      </c>
      <c r="V165" s="15">
        <f t="shared" si="16"/>
        <v>0</v>
      </c>
      <c r="W165" s="20">
        <f t="shared" si="17"/>
        <v>2</v>
      </c>
      <c r="Z165"/>
    </row>
    <row r="166" spans="1:23" s="20" customFormat="1" ht="12.75">
      <c r="A166" s="36">
        <v>143501</v>
      </c>
      <c r="B166" s="7" t="s">
        <v>412</v>
      </c>
      <c r="C166" s="8">
        <v>9</v>
      </c>
      <c r="D166" s="7" t="s">
        <v>243</v>
      </c>
      <c r="E166" s="7" t="s">
        <v>66</v>
      </c>
      <c r="F166" s="15" t="s">
        <v>36</v>
      </c>
      <c r="G166" s="55">
        <v>1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15"/>
      <c r="U166" s="27">
        <f t="shared" si="15"/>
        <v>1</v>
      </c>
      <c r="V166" s="15">
        <f t="shared" si="16"/>
        <v>0</v>
      </c>
      <c r="W166" s="20">
        <f t="shared" si="17"/>
        <v>1</v>
      </c>
    </row>
    <row r="167" spans="1:23" s="20" customFormat="1" ht="12.75">
      <c r="A167" s="36">
        <v>190501</v>
      </c>
      <c r="B167" s="7" t="s">
        <v>413</v>
      </c>
      <c r="C167" s="8">
        <v>9</v>
      </c>
      <c r="D167" s="7" t="s">
        <v>244</v>
      </c>
      <c r="E167" s="7" t="s">
        <v>63</v>
      </c>
      <c r="F167" s="15" t="s">
        <v>30</v>
      </c>
      <c r="G167" s="55"/>
      <c r="H167" s="7"/>
      <c r="I167" s="7"/>
      <c r="J167" s="7"/>
      <c r="K167" s="7"/>
      <c r="L167" s="7"/>
      <c r="M167" s="7"/>
      <c r="N167" s="7"/>
      <c r="O167" s="7"/>
      <c r="P167" s="7"/>
      <c r="Q167" s="7">
        <v>1</v>
      </c>
      <c r="R167" s="7"/>
      <c r="S167" s="7"/>
      <c r="T167" s="15"/>
      <c r="U167" s="27">
        <f aca="true" t="shared" si="18" ref="U167:V170">G167+I167+K167+M167+O167+Q167+S167</f>
        <v>1</v>
      </c>
      <c r="V167" s="15">
        <f t="shared" si="18"/>
        <v>0</v>
      </c>
      <c r="W167" s="20">
        <f>SUM(U167:V167)</f>
        <v>1</v>
      </c>
    </row>
    <row r="168" spans="1:23" s="20" customFormat="1" ht="12.75">
      <c r="A168" s="36">
        <v>230101</v>
      </c>
      <c r="B168" s="7" t="s">
        <v>245</v>
      </c>
      <c r="C168" s="8">
        <v>9</v>
      </c>
      <c r="D168" s="7" t="s">
        <v>246</v>
      </c>
      <c r="E168" s="7" t="s">
        <v>62</v>
      </c>
      <c r="F168" s="15" t="s">
        <v>34</v>
      </c>
      <c r="G168" s="55"/>
      <c r="H168" s="7"/>
      <c r="I168" s="7"/>
      <c r="J168" s="7"/>
      <c r="K168" s="7"/>
      <c r="L168" s="7"/>
      <c r="M168" s="7"/>
      <c r="N168" s="7"/>
      <c r="O168" s="7"/>
      <c r="P168" s="7"/>
      <c r="Q168" s="7">
        <v>1</v>
      </c>
      <c r="R168" s="7">
        <v>3</v>
      </c>
      <c r="S168" s="7">
        <v>1</v>
      </c>
      <c r="T168" s="15"/>
      <c r="U168" s="27">
        <f t="shared" si="18"/>
        <v>2</v>
      </c>
      <c r="V168" s="15">
        <f t="shared" si="18"/>
        <v>3</v>
      </c>
      <c r="W168" s="20">
        <f>SUM(U168:V168)</f>
        <v>5</v>
      </c>
    </row>
    <row r="169" spans="1:23" s="20" customFormat="1" ht="12.75">
      <c r="A169" s="36">
        <v>260202</v>
      </c>
      <c r="B169" s="7" t="s">
        <v>414</v>
      </c>
      <c r="C169" s="8">
        <v>9</v>
      </c>
      <c r="D169" s="7" t="s">
        <v>247</v>
      </c>
      <c r="E169" s="7" t="s">
        <v>63</v>
      </c>
      <c r="F169" s="15" t="s">
        <v>30</v>
      </c>
      <c r="G169" s="55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>
        <v>1</v>
      </c>
      <c r="S169" s="7"/>
      <c r="T169" s="15"/>
      <c r="U169" s="27">
        <f t="shared" si="18"/>
        <v>0</v>
      </c>
      <c r="V169" s="15">
        <f t="shared" si="18"/>
        <v>1</v>
      </c>
      <c r="W169" s="20">
        <f>SUM(U169:V169)</f>
        <v>1</v>
      </c>
    </row>
    <row r="170" spans="1:23" s="20" customFormat="1" ht="12.75">
      <c r="A170" s="36">
        <v>400501</v>
      </c>
      <c r="B170" s="7" t="s">
        <v>300</v>
      </c>
      <c r="C170" s="8">
        <v>9</v>
      </c>
      <c r="D170" s="7" t="s">
        <v>248</v>
      </c>
      <c r="E170" s="7" t="s">
        <v>62</v>
      </c>
      <c r="F170" s="15" t="s">
        <v>35</v>
      </c>
      <c r="G170" s="55">
        <v>2</v>
      </c>
      <c r="H170" s="7"/>
      <c r="I170" s="7"/>
      <c r="J170" s="7"/>
      <c r="K170" s="7"/>
      <c r="L170" s="7"/>
      <c r="M170" s="7"/>
      <c r="N170" s="7"/>
      <c r="O170" s="7"/>
      <c r="P170" s="7"/>
      <c r="Q170" s="7">
        <v>3</v>
      </c>
      <c r="R170" s="7"/>
      <c r="S170" s="7"/>
      <c r="T170" s="15"/>
      <c r="U170" s="27">
        <f t="shared" si="18"/>
        <v>5</v>
      </c>
      <c r="V170" s="15">
        <f t="shared" si="18"/>
        <v>0</v>
      </c>
      <c r="W170" s="20">
        <f>SUM(U170:V170)</f>
        <v>5</v>
      </c>
    </row>
    <row r="171" spans="1:23" s="72" customFormat="1" ht="12.75">
      <c r="A171" s="84">
        <v>400607</v>
      </c>
      <c r="B171" s="60" t="s">
        <v>249</v>
      </c>
      <c r="C171" s="85">
        <v>9</v>
      </c>
      <c r="D171" s="60" t="s">
        <v>250</v>
      </c>
      <c r="E171" s="60" t="s">
        <v>67</v>
      </c>
      <c r="F171" s="86" t="s">
        <v>38</v>
      </c>
      <c r="G171" s="87">
        <v>2</v>
      </c>
      <c r="H171" s="60"/>
      <c r="I171" s="60"/>
      <c r="J171" s="60">
        <v>1</v>
      </c>
      <c r="K171" s="60"/>
      <c r="L171" s="60"/>
      <c r="M171" s="60"/>
      <c r="N171" s="60"/>
      <c r="O171" s="60"/>
      <c r="P171" s="60"/>
      <c r="Q171" s="60"/>
      <c r="R171" s="60">
        <v>2</v>
      </c>
      <c r="S171" s="60">
        <v>1</v>
      </c>
      <c r="T171" s="86"/>
      <c r="U171" s="88">
        <f aca="true" t="shared" si="19" ref="U171:U176">G171+I171+K171+M171+O171+Q171+S171</f>
        <v>3</v>
      </c>
      <c r="V171" s="86">
        <f aca="true" t="shared" si="20" ref="V171:V176">H171+J171+L171+N171+P171+R171+T171</f>
        <v>3</v>
      </c>
      <c r="W171" s="72">
        <f aca="true" t="shared" si="21" ref="W171:W176">SUM(U171:V171)</f>
        <v>6</v>
      </c>
    </row>
    <row r="172" spans="1:23" s="20" customFormat="1" ht="12.75">
      <c r="A172" s="36">
        <v>400801</v>
      </c>
      <c r="B172" s="7" t="s">
        <v>271</v>
      </c>
      <c r="C172" s="8">
        <v>9</v>
      </c>
      <c r="D172" s="7" t="s">
        <v>270</v>
      </c>
      <c r="E172" s="7" t="s">
        <v>62</v>
      </c>
      <c r="F172" s="15" t="s">
        <v>35</v>
      </c>
      <c r="G172" s="55">
        <v>1</v>
      </c>
      <c r="H172" s="7">
        <v>1</v>
      </c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15"/>
      <c r="U172" s="27">
        <f t="shared" si="19"/>
        <v>1</v>
      </c>
      <c r="V172" s="15">
        <f t="shared" si="20"/>
        <v>1</v>
      </c>
      <c r="W172" s="20">
        <f t="shared" si="21"/>
        <v>2</v>
      </c>
    </row>
    <row r="173" spans="1:23" s="20" customFormat="1" ht="12.75">
      <c r="A173" s="36">
        <v>420801</v>
      </c>
      <c r="B173" s="7" t="s">
        <v>415</v>
      </c>
      <c r="C173" s="8">
        <v>9</v>
      </c>
      <c r="D173" s="7" t="s">
        <v>251</v>
      </c>
      <c r="E173" s="7" t="s">
        <v>62</v>
      </c>
      <c r="F173" s="15" t="s">
        <v>31</v>
      </c>
      <c r="G173" s="55"/>
      <c r="H173" s="7"/>
      <c r="I173" s="7"/>
      <c r="J173" s="7"/>
      <c r="K173" s="7"/>
      <c r="L173" s="7"/>
      <c r="M173" s="7"/>
      <c r="N173" s="7"/>
      <c r="O173" s="7"/>
      <c r="P173" s="7"/>
      <c r="Q173" s="7">
        <v>1</v>
      </c>
      <c r="R173" s="7">
        <v>3</v>
      </c>
      <c r="S173" s="7"/>
      <c r="T173" s="15"/>
      <c r="U173" s="27">
        <f t="shared" si="19"/>
        <v>1</v>
      </c>
      <c r="V173" s="15">
        <f t="shared" si="20"/>
        <v>3</v>
      </c>
      <c r="W173" s="20">
        <f t="shared" si="21"/>
        <v>4</v>
      </c>
    </row>
    <row r="174" spans="1:23" s="20" customFormat="1" ht="12.75">
      <c r="A174" s="36">
        <v>440501</v>
      </c>
      <c r="B174" s="7" t="s">
        <v>273</v>
      </c>
      <c r="C174" s="8">
        <v>9</v>
      </c>
      <c r="D174" s="7" t="s">
        <v>272</v>
      </c>
      <c r="E174" s="7" t="s">
        <v>63</v>
      </c>
      <c r="F174" s="15" t="s">
        <v>30</v>
      </c>
      <c r="G174" s="55"/>
      <c r="H174" s="7"/>
      <c r="I174" s="7"/>
      <c r="J174" s="7"/>
      <c r="K174" s="7"/>
      <c r="L174" s="7"/>
      <c r="M174" s="7"/>
      <c r="N174" s="7">
        <v>1</v>
      </c>
      <c r="O174" s="7"/>
      <c r="P174" s="7"/>
      <c r="Q174" s="7"/>
      <c r="R174" s="7"/>
      <c r="S174" s="7"/>
      <c r="T174" s="15"/>
      <c r="U174" s="27">
        <f t="shared" si="19"/>
        <v>0</v>
      </c>
      <c r="V174" s="15">
        <f t="shared" si="20"/>
        <v>1</v>
      </c>
      <c r="W174" s="20">
        <f t="shared" si="21"/>
        <v>1</v>
      </c>
    </row>
    <row r="175" spans="1:23" s="20" customFormat="1" ht="12.75">
      <c r="A175" s="36">
        <v>450602</v>
      </c>
      <c r="B175" s="7" t="s">
        <v>416</v>
      </c>
      <c r="C175" s="8">
        <v>9</v>
      </c>
      <c r="D175" s="7" t="s">
        <v>252</v>
      </c>
      <c r="E175" s="7" t="s">
        <v>63</v>
      </c>
      <c r="F175" s="15" t="s">
        <v>30</v>
      </c>
      <c r="G175" s="55">
        <v>3</v>
      </c>
      <c r="H175" s="7">
        <v>1</v>
      </c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15"/>
      <c r="U175" s="27">
        <f t="shared" si="19"/>
        <v>3</v>
      </c>
      <c r="V175" s="15">
        <f t="shared" si="20"/>
        <v>1</v>
      </c>
      <c r="W175" s="20">
        <f t="shared" si="21"/>
        <v>4</v>
      </c>
    </row>
    <row r="176" spans="1:23" s="20" customFormat="1" ht="12.75">
      <c r="A176" s="36">
        <v>510202</v>
      </c>
      <c r="B176" s="7" t="s">
        <v>278</v>
      </c>
      <c r="C176" s="8">
        <v>9</v>
      </c>
      <c r="D176" s="7" t="s">
        <v>277</v>
      </c>
      <c r="E176" s="7" t="s">
        <v>65</v>
      </c>
      <c r="F176" s="15" t="s">
        <v>32</v>
      </c>
      <c r="G176" s="55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>
        <v>4</v>
      </c>
      <c r="S176" s="7"/>
      <c r="T176" s="15"/>
      <c r="U176" s="27">
        <f t="shared" si="19"/>
        <v>0</v>
      </c>
      <c r="V176" s="15">
        <f t="shared" si="20"/>
        <v>4</v>
      </c>
      <c r="W176" s="20">
        <f t="shared" si="21"/>
        <v>4</v>
      </c>
    </row>
    <row r="177" spans="1:23" s="20" customFormat="1" ht="12.75">
      <c r="A177" s="36">
        <v>511608</v>
      </c>
      <c r="B177" s="7" t="s">
        <v>275</v>
      </c>
      <c r="C177" s="8">
        <v>9</v>
      </c>
      <c r="D177" s="7" t="s">
        <v>274</v>
      </c>
      <c r="E177" s="7" t="s">
        <v>68</v>
      </c>
      <c r="F177" s="15" t="s">
        <v>39</v>
      </c>
      <c r="G177" s="55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>
        <v>1</v>
      </c>
      <c r="S177" s="7"/>
      <c r="T177" s="15"/>
      <c r="U177" s="27">
        <f t="shared" si="15"/>
        <v>0</v>
      </c>
      <c r="V177" s="15">
        <f t="shared" si="16"/>
        <v>1</v>
      </c>
      <c r="W177" s="20">
        <f t="shared" si="17"/>
        <v>1</v>
      </c>
    </row>
    <row r="178" spans="1:23" s="20" customFormat="1" ht="12.75">
      <c r="A178" s="36">
        <v>512003</v>
      </c>
      <c r="B178" s="7" t="s">
        <v>253</v>
      </c>
      <c r="C178" s="8">
        <v>9</v>
      </c>
      <c r="D178" s="7" t="s">
        <v>254</v>
      </c>
      <c r="E178" s="7" t="s">
        <v>69</v>
      </c>
      <c r="F178" s="15" t="s">
        <v>40</v>
      </c>
      <c r="G178" s="55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>
        <v>1</v>
      </c>
      <c r="S178" s="7"/>
      <c r="T178" s="15"/>
      <c r="U178" s="27">
        <f t="shared" si="15"/>
        <v>0</v>
      </c>
      <c r="V178" s="15">
        <f t="shared" si="16"/>
        <v>1</v>
      </c>
      <c r="W178" s="20">
        <f t="shared" si="17"/>
        <v>1</v>
      </c>
    </row>
    <row r="179" spans="1:23" s="20" customFormat="1" ht="12.75">
      <c r="A179" s="36">
        <v>512003</v>
      </c>
      <c r="B179" s="7" t="s">
        <v>417</v>
      </c>
      <c r="C179" s="8">
        <v>9</v>
      </c>
      <c r="D179" s="7" t="s">
        <v>255</v>
      </c>
      <c r="E179" s="7" t="s">
        <v>69</v>
      </c>
      <c r="F179" s="15" t="s">
        <v>40</v>
      </c>
      <c r="G179" s="55"/>
      <c r="H179" s="7">
        <v>1</v>
      </c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15"/>
      <c r="U179" s="27">
        <f t="shared" si="15"/>
        <v>0</v>
      </c>
      <c r="V179" s="15">
        <f t="shared" si="16"/>
        <v>1</v>
      </c>
      <c r="W179" s="20">
        <f t="shared" si="17"/>
        <v>1</v>
      </c>
    </row>
    <row r="180" spans="1:23" s="20" customFormat="1" ht="12.75">
      <c r="A180" s="36">
        <v>512308</v>
      </c>
      <c r="B180" s="7" t="s">
        <v>280</v>
      </c>
      <c r="C180" s="8">
        <v>9</v>
      </c>
      <c r="D180" s="7" t="s">
        <v>279</v>
      </c>
      <c r="E180" s="7" t="s">
        <v>65</v>
      </c>
      <c r="F180" s="15" t="s">
        <v>32</v>
      </c>
      <c r="G180" s="55"/>
      <c r="H180" s="7">
        <v>1</v>
      </c>
      <c r="I180" s="7"/>
      <c r="J180" s="7"/>
      <c r="K180" s="7"/>
      <c r="L180" s="7"/>
      <c r="M180" s="7"/>
      <c r="N180" s="7"/>
      <c r="O180" s="7"/>
      <c r="P180" s="7"/>
      <c r="Q180" s="7">
        <v>2</v>
      </c>
      <c r="R180" s="7">
        <v>13</v>
      </c>
      <c r="S180" s="7"/>
      <c r="T180" s="15">
        <v>1</v>
      </c>
      <c r="U180" s="27">
        <f t="shared" si="15"/>
        <v>2</v>
      </c>
      <c r="V180" s="15">
        <f t="shared" si="16"/>
        <v>15</v>
      </c>
      <c r="W180" s="20">
        <f t="shared" si="17"/>
        <v>17</v>
      </c>
    </row>
    <row r="181" spans="1:23" s="20" customFormat="1" ht="12.75">
      <c r="A181" s="37">
        <v>520201</v>
      </c>
      <c r="B181" s="16" t="s">
        <v>256</v>
      </c>
      <c r="C181" s="17">
        <v>9</v>
      </c>
      <c r="D181" s="16" t="s">
        <v>257</v>
      </c>
      <c r="E181" s="16" t="s">
        <v>70</v>
      </c>
      <c r="F181" s="18" t="s">
        <v>41</v>
      </c>
      <c r="G181" s="56">
        <v>1</v>
      </c>
      <c r="H181" s="16"/>
      <c r="I181" s="16"/>
      <c r="J181" s="16"/>
      <c r="K181" s="16"/>
      <c r="L181" s="16"/>
      <c r="M181" s="16"/>
      <c r="N181" s="16"/>
      <c r="O181" s="16">
        <v>1</v>
      </c>
      <c r="P181" s="16"/>
      <c r="Q181" s="16">
        <v>1</v>
      </c>
      <c r="R181" s="16"/>
      <c r="S181" s="16"/>
      <c r="T181" s="18"/>
      <c r="U181" s="28">
        <f t="shared" si="15"/>
        <v>3</v>
      </c>
      <c r="V181" s="18">
        <f t="shared" si="16"/>
        <v>0</v>
      </c>
      <c r="W181" s="20">
        <f t="shared" si="17"/>
        <v>3</v>
      </c>
    </row>
    <row r="182" spans="1:25" s="20" customFormat="1" ht="12.75">
      <c r="A182" s="21" t="s">
        <v>2</v>
      </c>
      <c r="C182" s="21"/>
      <c r="D182" s="50"/>
      <c r="E182" s="21"/>
      <c r="F182" s="21"/>
      <c r="G182" s="20">
        <f aca="true" t="shared" si="22" ref="G182:W182">SUM(G161:G181)</f>
        <v>15</v>
      </c>
      <c r="H182" s="20">
        <f t="shared" si="22"/>
        <v>5</v>
      </c>
      <c r="I182" s="20">
        <f t="shared" si="22"/>
        <v>0</v>
      </c>
      <c r="J182" s="20">
        <f t="shared" si="22"/>
        <v>1</v>
      </c>
      <c r="K182" s="20">
        <f t="shared" si="22"/>
        <v>0</v>
      </c>
      <c r="L182" s="20">
        <f t="shared" si="22"/>
        <v>0</v>
      </c>
      <c r="M182" s="20">
        <f t="shared" si="22"/>
        <v>0</v>
      </c>
      <c r="N182" s="20">
        <f t="shared" si="22"/>
        <v>1</v>
      </c>
      <c r="O182" s="20">
        <f t="shared" si="22"/>
        <v>1</v>
      </c>
      <c r="P182" s="20">
        <f t="shared" si="22"/>
        <v>0</v>
      </c>
      <c r="Q182" s="20">
        <f t="shared" si="22"/>
        <v>12</v>
      </c>
      <c r="R182" s="20">
        <f t="shared" si="22"/>
        <v>29</v>
      </c>
      <c r="S182" s="20">
        <f t="shared" si="22"/>
        <v>2</v>
      </c>
      <c r="T182" s="20">
        <f t="shared" si="22"/>
        <v>2</v>
      </c>
      <c r="U182" s="20">
        <f t="shared" si="22"/>
        <v>30</v>
      </c>
      <c r="V182" s="20">
        <f t="shared" si="22"/>
        <v>38</v>
      </c>
      <c r="W182" s="20">
        <f t="shared" si="22"/>
        <v>68</v>
      </c>
      <c r="Y182"/>
    </row>
    <row r="183" spans="1:25" s="20" customFormat="1" ht="12.75">
      <c r="A183" s="50"/>
      <c r="C183" s="21"/>
      <c r="D183" s="50"/>
      <c r="E183" s="21"/>
      <c r="F183" s="21"/>
      <c r="Y183"/>
    </row>
    <row r="184" spans="1:24" ht="12.75">
      <c r="A184" s="75"/>
      <c r="B184" s="20"/>
      <c r="C184" s="19"/>
      <c r="D184" s="50"/>
      <c r="E184" s="21"/>
      <c r="F184" s="21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1:5" ht="12.75">
      <c r="A185" s="3" t="s">
        <v>9</v>
      </c>
      <c r="C185" s="1"/>
      <c r="E185" s="1"/>
    </row>
    <row r="186" spans="1:5" ht="12.75">
      <c r="A186" s="3" t="s">
        <v>8</v>
      </c>
      <c r="C186" s="1"/>
      <c r="E186" s="1"/>
    </row>
    <row r="187" spans="1:5" ht="12.75">
      <c r="A187" s="3" t="s">
        <v>313</v>
      </c>
      <c r="E187" s="1"/>
    </row>
    <row r="188" spans="1:5" ht="12.75">
      <c r="A188" s="3"/>
      <c r="C188" s="3" t="s">
        <v>17</v>
      </c>
      <c r="E188" s="1"/>
    </row>
    <row r="189" spans="3:22" ht="12.75">
      <c r="C189" s="1"/>
      <c r="E189" s="1"/>
      <c r="G189" s="91" t="s">
        <v>10</v>
      </c>
      <c r="H189" s="91"/>
      <c r="I189" s="91" t="s">
        <v>12</v>
      </c>
      <c r="J189" s="91"/>
      <c r="K189" s="91" t="s">
        <v>11</v>
      </c>
      <c r="L189" s="91"/>
      <c r="M189" s="91" t="s">
        <v>13</v>
      </c>
      <c r="N189" s="91"/>
      <c r="O189" s="91" t="s">
        <v>4</v>
      </c>
      <c r="P189" s="91"/>
      <c r="Q189" s="91" t="s">
        <v>5</v>
      </c>
      <c r="R189" s="91"/>
      <c r="S189" s="91" t="s">
        <v>6</v>
      </c>
      <c r="T189" s="91"/>
      <c r="U189" s="91" t="s">
        <v>14</v>
      </c>
      <c r="V189" s="91"/>
    </row>
    <row r="190" spans="1:24" ht="12.75">
      <c r="A190" s="74" t="s">
        <v>51</v>
      </c>
      <c r="B190" s="9" t="s">
        <v>85</v>
      </c>
      <c r="C190" s="10" t="s">
        <v>3</v>
      </c>
      <c r="D190" s="51" t="s">
        <v>86</v>
      </c>
      <c r="E190" s="10" t="s">
        <v>44</v>
      </c>
      <c r="F190" s="10" t="s">
        <v>45</v>
      </c>
      <c r="G190" s="11" t="s">
        <v>0</v>
      </c>
      <c r="H190" s="11" t="s">
        <v>7</v>
      </c>
      <c r="I190" s="11" t="s">
        <v>0</v>
      </c>
      <c r="J190" s="11" t="s">
        <v>7</v>
      </c>
      <c r="K190" s="11" t="s">
        <v>0</v>
      </c>
      <c r="L190" s="11" t="s">
        <v>7</v>
      </c>
      <c r="M190" s="11" t="s">
        <v>0</v>
      </c>
      <c r="N190" s="11" t="s">
        <v>7</v>
      </c>
      <c r="O190" s="11" t="s">
        <v>0</v>
      </c>
      <c r="P190" s="11" t="s">
        <v>7</v>
      </c>
      <c r="Q190" s="11" t="s">
        <v>0</v>
      </c>
      <c r="R190" s="11" t="s">
        <v>7</v>
      </c>
      <c r="S190" s="11" t="s">
        <v>0</v>
      </c>
      <c r="T190" s="11" t="s">
        <v>7</v>
      </c>
      <c r="U190" s="11" t="s">
        <v>0</v>
      </c>
      <c r="V190" s="42" t="s">
        <v>7</v>
      </c>
      <c r="W190" s="33" t="s">
        <v>2</v>
      </c>
      <c r="X190" s="20"/>
    </row>
    <row r="191" spans="1:23" s="20" customFormat="1" ht="12.75">
      <c r="A191" s="76">
        <v>512001</v>
      </c>
      <c r="B191" s="22" t="s">
        <v>90</v>
      </c>
      <c r="C191" s="23">
        <v>10</v>
      </c>
      <c r="D191" s="22" t="s">
        <v>73</v>
      </c>
      <c r="E191" s="23" t="s">
        <v>72</v>
      </c>
      <c r="F191" s="58" t="s">
        <v>40</v>
      </c>
      <c r="G191" s="41"/>
      <c r="H191" s="22"/>
      <c r="I191" s="22">
        <v>1</v>
      </c>
      <c r="J191" s="22"/>
      <c r="K191" s="22"/>
      <c r="L191" s="22"/>
      <c r="M191" s="22"/>
      <c r="N191" s="22">
        <v>6</v>
      </c>
      <c r="O191" s="22"/>
      <c r="P191" s="22"/>
      <c r="Q191" s="22">
        <v>29</v>
      </c>
      <c r="R191" s="22">
        <v>48</v>
      </c>
      <c r="S191" s="22"/>
      <c r="T191" s="24">
        <v>3</v>
      </c>
      <c r="U191" s="41">
        <f>G191+I191+K191+M191+O191+Q191+S191</f>
        <v>30</v>
      </c>
      <c r="V191" s="24">
        <f>H191+J191+L191+N191+P191+R191+T191</f>
        <v>57</v>
      </c>
      <c r="W191" s="20">
        <f>SUM(U191:V191)</f>
        <v>87</v>
      </c>
    </row>
    <row r="192" spans="1:23" s="20" customFormat="1" ht="12.75">
      <c r="A192" s="50" t="s">
        <v>2</v>
      </c>
      <c r="C192" s="21"/>
      <c r="D192" s="50"/>
      <c r="E192" s="21"/>
      <c r="F192" s="21"/>
      <c r="G192" s="20">
        <f>SUM(G191)</f>
        <v>0</v>
      </c>
      <c r="H192" s="20">
        <f aca="true" t="shared" si="23" ref="H192:W192">SUM(H191)</f>
        <v>0</v>
      </c>
      <c r="I192" s="20">
        <f t="shared" si="23"/>
        <v>1</v>
      </c>
      <c r="J192" s="20">
        <f t="shared" si="23"/>
        <v>0</v>
      </c>
      <c r="K192" s="20">
        <f t="shared" si="23"/>
        <v>0</v>
      </c>
      <c r="L192" s="20">
        <f t="shared" si="23"/>
        <v>0</v>
      </c>
      <c r="M192" s="20">
        <f t="shared" si="23"/>
        <v>0</v>
      </c>
      <c r="N192" s="20">
        <f t="shared" si="23"/>
        <v>6</v>
      </c>
      <c r="O192" s="20">
        <f t="shared" si="23"/>
        <v>0</v>
      </c>
      <c r="P192" s="20">
        <f t="shared" si="23"/>
        <v>0</v>
      </c>
      <c r="Q192" s="20">
        <f t="shared" si="23"/>
        <v>29</v>
      </c>
      <c r="R192" s="20">
        <f t="shared" si="23"/>
        <v>48</v>
      </c>
      <c r="S192" s="20">
        <f t="shared" si="23"/>
        <v>0</v>
      </c>
      <c r="T192" s="20">
        <f t="shared" si="23"/>
        <v>3</v>
      </c>
      <c r="U192" s="20">
        <f t="shared" si="23"/>
        <v>30</v>
      </c>
      <c r="V192" s="20">
        <f t="shared" si="23"/>
        <v>57</v>
      </c>
      <c r="W192" s="20">
        <f t="shared" si="23"/>
        <v>87</v>
      </c>
    </row>
    <row r="193" spans="1:6" s="20" customFormat="1" ht="12.75">
      <c r="A193" s="50"/>
      <c r="C193" s="21"/>
      <c r="D193" s="50"/>
      <c r="E193" s="21"/>
      <c r="F193" s="21"/>
    </row>
    <row r="194" spans="1:6" s="20" customFormat="1" ht="12.75">
      <c r="A194" s="50"/>
      <c r="C194" s="21"/>
      <c r="D194" s="50"/>
      <c r="E194" s="21"/>
      <c r="F194" s="21"/>
    </row>
    <row r="195" spans="1:5" ht="12.75">
      <c r="A195" s="3" t="s">
        <v>9</v>
      </c>
      <c r="C195" s="1"/>
      <c r="E195" s="1"/>
    </row>
    <row r="196" spans="1:5" ht="12.75">
      <c r="A196" s="3" t="s">
        <v>8</v>
      </c>
      <c r="C196" s="1"/>
      <c r="E196" s="1"/>
    </row>
    <row r="197" spans="1:5" ht="12.75">
      <c r="A197" s="3" t="s">
        <v>313</v>
      </c>
      <c r="E197" s="1"/>
    </row>
    <row r="198" spans="1:5" ht="12.75">
      <c r="A198" s="3"/>
      <c r="C198" s="3" t="s">
        <v>47</v>
      </c>
      <c r="E198" s="1"/>
    </row>
    <row r="199" spans="3:22" ht="12.75">
      <c r="C199" s="1"/>
      <c r="E199" s="1"/>
      <c r="G199" s="91" t="s">
        <v>10</v>
      </c>
      <c r="H199" s="91"/>
      <c r="I199" s="91" t="s">
        <v>12</v>
      </c>
      <c r="J199" s="91"/>
      <c r="K199" s="91" t="s">
        <v>11</v>
      </c>
      <c r="L199" s="91"/>
      <c r="M199" s="91" t="s">
        <v>13</v>
      </c>
      <c r="N199" s="91"/>
      <c r="O199" s="91" t="s">
        <v>4</v>
      </c>
      <c r="P199" s="91"/>
      <c r="Q199" s="91" t="s">
        <v>5</v>
      </c>
      <c r="R199" s="91"/>
      <c r="S199" s="91" t="s">
        <v>6</v>
      </c>
      <c r="T199" s="91"/>
      <c r="U199" s="91" t="s">
        <v>14</v>
      </c>
      <c r="V199" s="91"/>
    </row>
    <row r="200" spans="1:23" ht="12.75">
      <c r="A200" s="74" t="s">
        <v>51</v>
      </c>
      <c r="B200" s="9" t="s">
        <v>85</v>
      </c>
      <c r="C200" s="10" t="s">
        <v>3</v>
      </c>
      <c r="D200" s="51" t="s">
        <v>86</v>
      </c>
      <c r="E200" s="10" t="s">
        <v>44</v>
      </c>
      <c r="F200" s="10" t="s">
        <v>45</v>
      </c>
      <c r="G200" s="11" t="s">
        <v>0</v>
      </c>
      <c r="H200" s="11" t="s">
        <v>7</v>
      </c>
      <c r="I200" s="11" t="s">
        <v>0</v>
      </c>
      <c r="J200" s="11" t="s">
        <v>7</v>
      </c>
      <c r="K200" s="11" t="s">
        <v>0</v>
      </c>
      <c r="L200" s="11" t="s">
        <v>7</v>
      </c>
      <c r="M200" s="11" t="s">
        <v>0</v>
      </c>
      <c r="N200" s="11" t="s">
        <v>7</v>
      </c>
      <c r="O200" s="11" t="s">
        <v>0</v>
      </c>
      <c r="P200" s="11" t="s">
        <v>7</v>
      </c>
      <c r="Q200" s="11" t="s">
        <v>0</v>
      </c>
      <c r="R200" s="11" t="s">
        <v>7</v>
      </c>
      <c r="S200" s="11" t="s">
        <v>0</v>
      </c>
      <c r="T200" s="11" t="s">
        <v>7</v>
      </c>
      <c r="U200" s="11" t="s">
        <v>0</v>
      </c>
      <c r="V200" s="11" t="s">
        <v>7</v>
      </c>
      <c r="W200" s="29" t="s">
        <v>2</v>
      </c>
    </row>
    <row r="201" spans="1:23" s="20" customFormat="1" ht="12.75">
      <c r="A201" s="77">
        <v>130101</v>
      </c>
      <c r="B201" s="22" t="s">
        <v>79</v>
      </c>
      <c r="C201" s="54">
        <v>6</v>
      </c>
      <c r="D201" s="22" t="s">
        <v>78</v>
      </c>
      <c r="E201" s="23" t="s">
        <v>65</v>
      </c>
      <c r="F201" s="58" t="s">
        <v>32</v>
      </c>
      <c r="G201" s="41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4"/>
      <c r="U201" s="41">
        <f>G201+I201+K201+M201+O201+Q201+S201</f>
        <v>0</v>
      </c>
      <c r="V201" s="24">
        <f>H201+J201+L201+N201+P201+R201+T201</f>
        <v>0</v>
      </c>
      <c r="W201" s="20">
        <f>SUM(U201:V201)</f>
        <v>0</v>
      </c>
    </row>
    <row r="202" spans="1:23" s="20" customFormat="1" ht="12.75">
      <c r="A202" s="50" t="s">
        <v>2</v>
      </c>
      <c r="C202" s="53"/>
      <c r="G202" s="20">
        <f>SUM(G201)</f>
        <v>0</v>
      </c>
      <c r="H202" s="20">
        <f aca="true" t="shared" si="24" ref="H202:W202">SUM(H201)</f>
        <v>0</v>
      </c>
      <c r="I202" s="20">
        <f t="shared" si="24"/>
        <v>0</v>
      </c>
      <c r="J202" s="20">
        <f t="shared" si="24"/>
        <v>0</v>
      </c>
      <c r="K202" s="20">
        <f t="shared" si="24"/>
        <v>0</v>
      </c>
      <c r="L202" s="20">
        <f t="shared" si="24"/>
        <v>0</v>
      </c>
      <c r="M202" s="20">
        <f t="shared" si="24"/>
        <v>0</v>
      </c>
      <c r="N202" s="20">
        <f t="shared" si="24"/>
        <v>0</v>
      </c>
      <c r="O202" s="20">
        <f t="shared" si="24"/>
        <v>0</v>
      </c>
      <c r="P202" s="20">
        <f t="shared" si="24"/>
        <v>0</v>
      </c>
      <c r="Q202" s="20">
        <f t="shared" si="24"/>
        <v>0</v>
      </c>
      <c r="R202" s="20">
        <f t="shared" si="24"/>
        <v>0</v>
      </c>
      <c r="S202" s="20">
        <f t="shared" si="24"/>
        <v>0</v>
      </c>
      <c r="T202" s="20">
        <f t="shared" si="24"/>
        <v>0</v>
      </c>
      <c r="U202" s="20">
        <f t="shared" si="24"/>
        <v>0</v>
      </c>
      <c r="V202" s="20">
        <f t="shared" si="24"/>
        <v>0</v>
      </c>
      <c r="W202" s="20">
        <f t="shared" si="24"/>
        <v>0</v>
      </c>
    </row>
    <row r="203" spans="1:3" s="20" customFormat="1" ht="12.75">
      <c r="A203" s="75"/>
      <c r="C203" s="53"/>
    </row>
    <row r="204" spans="1:3" s="20" customFormat="1" ht="12.75">
      <c r="A204" s="75"/>
      <c r="C204" s="53"/>
    </row>
    <row r="205" spans="1:6" s="20" customFormat="1" ht="12.75">
      <c r="A205" s="75"/>
      <c r="C205" s="19"/>
      <c r="D205" s="50"/>
      <c r="E205" s="21"/>
      <c r="F205" s="21"/>
    </row>
    <row r="206" spans="25:32" ht="12.75">
      <c r="Y206" s="20"/>
      <c r="Z206" s="20"/>
      <c r="AA206" s="20"/>
      <c r="AB206" s="20"/>
      <c r="AC206" s="20"/>
      <c r="AD206" s="20"/>
      <c r="AE206" s="20"/>
      <c r="AF206" s="20"/>
    </row>
    <row r="207" ht="12.75">
      <c r="A207" s="78" t="s">
        <v>52</v>
      </c>
    </row>
    <row r="212" ht="12.75">
      <c r="B212" s="3" t="s">
        <v>9</v>
      </c>
    </row>
    <row r="213" ht="12.75">
      <c r="B213" s="3" t="s">
        <v>50</v>
      </c>
    </row>
    <row r="214" spans="2:3" ht="12.75">
      <c r="B214" s="3" t="s">
        <v>313</v>
      </c>
      <c r="C214" s="31"/>
    </row>
    <row r="215" spans="7:22" ht="12.75">
      <c r="G215" s="91" t="s">
        <v>10</v>
      </c>
      <c r="H215" s="91"/>
      <c r="I215" s="91" t="s">
        <v>12</v>
      </c>
      <c r="J215" s="91"/>
      <c r="K215" s="91" t="s">
        <v>11</v>
      </c>
      <c r="L215" s="91"/>
      <c r="M215" s="91" t="s">
        <v>13</v>
      </c>
      <c r="N215" s="91"/>
      <c r="O215" s="91" t="s">
        <v>4</v>
      </c>
      <c r="P215" s="91"/>
      <c r="Q215" s="91" t="s">
        <v>5</v>
      </c>
      <c r="R215" s="91"/>
      <c r="S215" s="91" t="s">
        <v>6</v>
      </c>
      <c r="T215" s="91"/>
      <c r="U215" s="91" t="s">
        <v>14</v>
      </c>
      <c r="V215" s="91"/>
    </row>
    <row r="216" spans="7:24" ht="12.75">
      <c r="G216" s="11" t="s">
        <v>0</v>
      </c>
      <c r="H216" s="11" t="s">
        <v>7</v>
      </c>
      <c r="I216" s="11" t="s">
        <v>0</v>
      </c>
      <c r="J216" s="11" t="s">
        <v>7</v>
      </c>
      <c r="K216" s="11" t="s">
        <v>0</v>
      </c>
      <c r="L216" s="11" t="s">
        <v>7</v>
      </c>
      <c r="M216" s="11" t="s">
        <v>0</v>
      </c>
      <c r="N216" s="11" t="s">
        <v>7</v>
      </c>
      <c r="O216" s="11" t="s">
        <v>0</v>
      </c>
      <c r="P216" s="11" t="s">
        <v>7</v>
      </c>
      <c r="Q216" s="11" t="s">
        <v>0</v>
      </c>
      <c r="R216" s="11" t="s">
        <v>7</v>
      </c>
      <c r="S216" s="11" t="s">
        <v>0</v>
      </c>
      <c r="T216" s="11" t="s">
        <v>7</v>
      </c>
      <c r="U216" s="11" t="s">
        <v>0</v>
      </c>
      <c r="V216" s="11" t="s">
        <v>7</v>
      </c>
      <c r="W216" s="29" t="s">
        <v>2</v>
      </c>
      <c r="X216" s="20"/>
    </row>
    <row r="217" spans="3:23" ht="12.75">
      <c r="C217" s="127" t="s">
        <v>15</v>
      </c>
      <c r="D217" s="128"/>
      <c r="E217" s="128"/>
      <c r="F217" s="129"/>
      <c r="G217" s="26">
        <f>G92</f>
        <v>6</v>
      </c>
      <c r="H217" s="26">
        <f aca="true" t="shared" si="25" ref="H217:T217">H92</f>
        <v>8</v>
      </c>
      <c r="I217" s="26">
        <f t="shared" si="25"/>
        <v>38</v>
      </c>
      <c r="J217" s="26">
        <f t="shared" si="25"/>
        <v>36</v>
      </c>
      <c r="K217" s="26">
        <f t="shared" si="25"/>
        <v>1</v>
      </c>
      <c r="L217" s="26">
        <f t="shared" si="25"/>
        <v>2</v>
      </c>
      <c r="M217" s="26">
        <f t="shared" si="25"/>
        <v>14</v>
      </c>
      <c r="N217" s="26">
        <f t="shared" si="25"/>
        <v>34</v>
      </c>
      <c r="O217" s="26">
        <f t="shared" si="25"/>
        <v>30</v>
      </c>
      <c r="P217" s="26">
        <f t="shared" si="25"/>
        <v>41</v>
      </c>
      <c r="Q217" s="26">
        <f t="shared" si="25"/>
        <v>749</v>
      </c>
      <c r="R217" s="26">
        <f t="shared" si="25"/>
        <v>948</v>
      </c>
      <c r="S217" s="26">
        <f t="shared" si="25"/>
        <v>133</v>
      </c>
      <c r="T217" s="26">
        <f t="shared" si="25"/>
        <v>161</v>
      </c>
      <c r="U217" s="26">
        <f aca="true" t="shared" si="26" ref="U217:V221">G217+I217+K217+M217+O217+Q217+S217</f>
        <v>971</v>
      </c>
      <c r="V217" s="14">
        <f t="shared" si="26"/>
        <v>1230</v>
      </c>
      <c r="W217">
        <f>U217+V217</f>
        <v>2201</v>
      </c>
    </row>
    <row r="218" spans="3:23" ht="12.75">
      <c r="C218" s="130" t="s">
        <v>16</v>
      </c>
      <c r="D218" s="131"/>
      <c r="E218" s="131"/>
      <c r="F218" s="132"/>
      <c r="G218" s="27">
        <f>G152</f>
        <v>27</v>
      </c>
      <c r="H218" s="27">
        <f aca="true" t="shared" si="27" ref="H218:T218">H152</f>
        <v>20</v>
      </c>
      <c r="I218" s="27">
        <f t="shared" si="27"/>
        <v>1</v>
      </c>
      <c r="J218" s="27">
        <f t="shared" si="27"/>
        <v>11</v>
      </c>
      <c r="K218" s="27">
        <f t="shared" si="27"/>
        <v>1</v>
      </c>
      <c r="L218" s="27">
        <f t="shared" si="27"/>
        <v>2</v>
      </c>
      <c r="M218" s="27">
        <f t="shared" si="27"/>
        <v>3</v>
      </c>
      <c r="N218" s="27">
        <f t="shared" si="27"/>
        <v>1</v>
      </c>
      <c r="O218" s="27">
        <f t="shared" si="27"/>
        <v>2</v>
      </c>
      <c r="P218" s="27">
        <f t="shared" si="27"/>
        <v>8</v>
      </c>
      <c r="Q218" s="27">
        <f t="shared" si="27"/>
        <v>125</v>
      </c>
      <c r="R218" s="27">
        <f t="shared" si="27"/>
        <v>221</v>
      </c>
      <c r="S218" s="27">
        <f t="shared" si="27"/>
        <v>15</v>
      </c>
      <c r="T218" s="27">
        <f t="shared" si="27"/>
        <v>44</v>
      </c>
      <c r="U218" s="27">
        <f t="shared" si="26"/>
        <v>174</v>
      </c>
      <c r="V218" s="15">
        <f t="shared" si="26"/>
        <v>307</v>
      </c>
      <c r="W218">
        <f>U218+V218</f>
        <v>481</v>
      </c>
    </row>
    <row r="219" spans="3:23" ht="12.75">
      <c r="C219" s="130" t="s">
        <v>18</v>
      </c>
      <c r="D219" s="131"/>
      <c r="E219" s="131"/>
      <c r="F219" s="132"/>
      <c r="G219" s="27">
        <f>G182</f>
        <v>15</v>
      </c>
      <c r="H219" s="27">
        <f aca="true" t="shared" si="28" ref="H219:T219">H182</f>
        <v>5</v>
      </c>
      <c r="I219" s="27">
        <f t="shared" si="28"/>
        <v>0</v>
      </c>
      <c r="J219" s="27">
        <f t="shared" si="28"/>
        <v>1</v>
      </c>
      <c r="K219" s="27">
        <f t="shared" si="28"/>
        <v>0</v>
      </c>
      <c r="L219" s="27">
        <f t="shared" si="28"/>
        <v>0</v>
      </c>
      <c r="M219" s="27">
        <f t="shared" si="28"/>
        <v>0</v>
      </c>
      <c r="N219" s="27">
        <f t="shared" si="28"/>
        <v>1</v>
      </c>
      <c r="O219" s="27">
        <f t="shared" si="28"/>
        <v>1</v>
      </c>
      <c r="P219" s="27">
        <f t="shared" si="28"/>
        <v>0</v>
      </c>
      <c r="Q219" s="27">
        <f t="shared" si="28"/>
        <v>12</v>
      </c>
      <c r="R219" s="27">
        <f t="shared" si="28"/>
        <v>29</v>
      </c>
      <c r="S219" s="27">
        <f t="shared" si="28"/>
        <v>2</v>
      </c>
      <c r="T219" s="27">
        <f t="shared" si="28"/>
        <v>2</v>
      </c>
      <c r="U219" s="27">
        <f t="shared" si="26"/>
        <v>30</v>
      </c>
      <c r="V219" s="15">
        <f t="shared" si="26"/>
        <v>38</v>
      </c>
      <c r="W219">
        <f>U219+V219</f>
        <v>68</v>
      </c>
    </row>
    <row r="220" spans="3:23" ht="12.75">
      <c r="C220" s="130" t="s">
        <v>17</v>
      </c>
      <c r="D220" s="131"/>
      <c r="E220" s="131"/>
      <c r="F220" s="132"/>
      <c r="G220" s="27">
        <f>G192</f>
        <v>0</v>
      </c>
      <c r="H220" s="27">
        <f aca="true" t="shared" si="29" ref="H220:T220">H192</f>
        <v>0</v>
      </c>
      <c r="I220" s="27">
        <f t="shared" si="29"/>
        <v>1</v>
      </c>
      <c r="J220" s="27">
        <f t="shared" si="29"/>
        <v>0</v>
      </c>
      <c r="K220" s="27">
        <f t="shared" si="29"/>
        <v>0</v>
      </c>
      <c r="L220" s="27">
        <f t="shared" si="29"/>
        <v>0</v>
      </c>
      <c r="M220" s="27">
        <f t="shared" si="29"/>
        <v>0</v>
      </c>
      <c r="N220" s="27">
        <f t="shared" si="29"/>
        <v>6</v>
      </c>
      <c r="O220" s="27">
        <f t="shared" si="29"/>
        <v>0</v>
      </c>
      <c r="P220" s="27">
        <f t="shared" si="29"/>
        <v>0</v>
      </c>
      <c r="Q220" s="27">
        <f t="shared" si="29"/>
        <v>29</v>
      </c>
      <c r="R220" s="27">
        <f t="shared" si="29"/>
        <v>48</v>
      </c>
      <c r="S220" s="27">
        <f t="shared" si="29"/>
        <v>0</v>
      </c>
      <c r="T220" s="27">
        <f t="shared" si="29"/>
        <v>3</v>
      </c>
      <c r="U220" s="27">
        <f t="shared" si="26"/>
        <v>30</v>
      </c>
      <c r="V220" s="15">
        <f t="shared" si="26"/>
        <v>57</v>
      </c>
      <c r="W220">
        <f>U220+V220</f>
        <v>87</v>
      </c>
    </row>
    <row r="221" spans="3:23" ht="12.75">
      <c r="C221" s="124" t="s">
        <v>47</v>
      </c>
      <c r="D221" s="125"/>
      <c r="E221" s="125"/>
      <c r="F221" s="126"/>
      <c r="G221" s="28">
        <f>G202</f>
        <v>0</v>
      </c>
      <c r="H221" s="28">
        <f aca="true" t="shared" si="30" ref="H221:T221">H202</f>
        <v>0</v>
      </c>
      <c r="I221" s="28">
        <f t="shared" si="30"/>
        <v>0</v>
      </c>
      <c r="J221" s="28">
        <f t="shared" si="30"/>
        <v>0</v>
      </c>
      <c r="K221" s="28">
        <f t="shared" si="30"/>
        <v>0</v>
      </c>
      <c r="L221" s="28">
        <f t="shared" si="30"/>
        <v>0</v>
      </c>
      <c r="M221" s="28">
        <f t="shared" si="30"/>
        <v>0</v>
      </c>
      <c r="N221" s="28">
        <f t="shared" si="30"/>
        <v>0</v>
      </c>
      <c r="O221" s="28">
        <f t="shared" si="30"/>
        <v>0</v>
      </c>
      <c r="P221" s="28">
        <f t="shared" si="30"/>
        <v>0</v>
      </c>
      <c r="Q221" s="28">
        <f t="shared" si="30"/>
        <v>0</v>
      </c>
      <c r="R221" s="28">
        <f t="shared" si="30"/>
        <v>0</v>
      </c>
      <c r="S221" s="28">
        <f t="shared" si="30"/>
        <v>0</v>
      </c>
      <c r="T221" s="28">
        <f t="shared" si="30"/>
        <v>0</v>
      </c>
      <c r="U221" s="28">
        <f t="shared" si="26"/>
        <v>0</v>
      </c>
      <c r="V221" s="18">
        <f t="shared" si="26"/>
        <v>0</v>
      </c>
      <c r="W221">
        <f>U221+V221</f>
        <v>0</v>
      </c>
    </row>
    <row r="222" spans="7:23" ht="12.75">
      <c r="G222">
        <f>SUM(G217:G221)</f>
        <v>48</v>
      </c>
      <c r="H222">
        <f>SUM(H217:H221)</f>
        <v>33</v>
      </c>
      <c r="I222">
        <f aca="true" t="shared" si="31" ref="I222:T222">SUM(I217:I221)</f>
        <v>40</v>
      </c>
      <c r="J222">
        <f t="shared" si="31"/>
        <v>48</v>
      </c>
      <c r="K222">
        <f t="shared" si="31"/>
        <v>2</v>
      </c>
      <c r="L222">
        <f t="shared" si="31"/>
        <v>4</v>
      </c>
      <c r="M222">
        <f t="shared" si="31"/>
        <v>17</v>
      </c>
      <c r="N222">
        <f t="shared" si="31"/>
        <v>42</v>
      </c>
      <c r="O222">
        <f t="shared" si="31"/>
        <v>33</v>
      </c>
      <c r="P222">
        <f t="shared" si="31"/>
        <v>49</v>
      </c>
      <c r="Q222">
        <f t="shared" si="31"/>
        <v>915</v>
      </c>
      <c r="R222">
        <f t="shared" si="31"/>
        <v>1246</v>
      </c>
      <c r="S222">
        <f t="shared" si="31"/>
        <v>150</v>
      </c>
      <c r="T222">
        <f t="shared" si="31"/>
        <v>210</v>
      </c>
      <c r="U222">
        <f>SUM(U217:U221)</f>
        <v>1205</v>
      </c>
      <c r="V222">
        <f>SUM(V217:V221)</f>
        <v>1632</v>
      </c>
      <c r="W222">
        <f>SUM(W217:W221)</f>
        <v>2837</v>
      </c>
    </row>
    <row r="224" spans="20:22" ht="12.75">
      <c r="T224" s="68"/>
      <c r="V224" s="68"/>
    </row>
    <row r="230" ht="12.75">
      <c r="B230" s="3" t="s">
        <v>9</v>
      </c>
    </row>
    <row r="231" ht="12.75">
      <c r="B231" s="3" t="s">
        <v>46</v>
      </c>
    </row>
    <row r="232" spans="2:3" ht="12.75">
      <c r="B232" s="3" t="s">
        <v>313</v>
      </c>
      <c r="C232" s="31"/>
    </row>
    <row r="233" spans="2:3" ht="12.75">
      <c r="B233" s="3"/>
      <c r="C233" s="31"/>
    </row>
    <row r="234" spans="3:22" ht="12.75">
      <c r="C234" s="3" t="s">
        <v>15</v>
      </c>
      <c r="G234" s="91" t="s">
        <v>10</v>
      </c>
      <c r="H234" s="91"/>
      <c r="I234" s="91" t="s">
        <v>12</v>
      </c>
      <c r="J234" s="91"/>
      <c r="K234" s="91" t="s">
        <v>11</v>
      </c>
      <c r="L234" s="91"/>
      <c r="M234" s="91" t="s">
        <v>13</v>
      </c>
      <c r="N234" s="91"/>
      <c r="O234" s="91" t="s">
        <v>4</v>
      </c>
      <c r="P234" s="91"/>
      <c r="Q234" s="91" t="s">
        <v>5</v>
      </c>
      <c r="R234" s="91"/>
      <c r="S234" s="91" t="s">
        <v>6</v>
      </c>
      <c r="T234" s="91"/>
      <c r="U234" s="91" t="s">
        <v>14</v>
      </c>
      <c r="V234" s="91"/>
    </row>
    <row r="235" spans="2:24" ht="12.75">
      <c r="B235" s="3" t="s">
        <v>88</v>
      </c>
      <c r="E235" s="31" t="s">
        <v>89</v>
      </c>
      <c r="G235" s="25" t="s">
        <v>0</v>
      </c>
      <c r="H235" s="25" t="s">
        <v>7</v>
      </c>
      <c r="I235" s="25" t="s">
        <v>0</v>
      </c>
      <c r="J235" s="25" t="s">
        <v>7</v>
      </c>
      <c r="K235" s="25" t="s">
        <v>0</v>
      </c>
      <c r="L235" s="25" t="s">
        <v>7</v>
      </c>
      <c r="M235" s="25" t="s">
        <v>0</v>
      </c>
      <c r="N235" s="25" t="s">
        <v>7</v>
      </c>
      <c r="O235" s="25" t="s">
        <v>0</v>
      </c>
      <c r="P235" s="25" t="s">
        <v>7</v>
      </c>
      <c r="Q235" s="25" t="s">
        <v>0</v>
      </c>
      <c r="R235" s="25" t="s">
        <v>7</v>
      </c>
      <c r="S235" s="25" t="s">
        <v>0</v>
      </c>
      <c r="T235" s="25" t="s">
        <v>7</v>
      </c>
      <c r="U235" s="25" t="s">
        <v>0</v>
      </c>
      <c r="V235" s="25" t="s">
        <v>7</v>
      </c>
      <c r="W235" s="29" t="s">
        <v>2</v>
      </c>
      <c r="X235" s="20"/>
    </row>
    <row r="236" spans="2:23" ht="12.75">
      <c r="B236" s="92" t="s">
        <v>21</v>
      </c>
      <c r="C236" s="93"/>
      <c r="D236" s="94"/>
      <c r="E236" s="101" t="s">
        <v>20</v>
      </c>
      <c r="F236" s="102"/>
      <c r="G236" s="26">
        <f>SUMIF(E7:E91,"=AS",G7:G91)</f>
        <v>0</v>
      </c>
      <c r="H236" s="12">
        <f>SUMIF(E7:E91,"=AS",H7:H91)</f>
        <v>3</v>
      </c>
      <c r="I236" s="12">
        <f>SUMIF(E7:E91,"=AS",I7:I91)</f>
        <v>24</v>
      </c>
      <c r="J236" s="12">
        <f>SUMIF(E7:E91,"=AS",J7:J91)</f>
        <v>15</v>
      </c>
      <c r="K236" s="12">
        <f>SUMIF(E7:E91,"=AS",K7:K91)</f>
        <v>0</v>
      </c>
      <c r="L236" s="12">
        <f>SUMIF(E7:E91,"=AS",L7:L91)</f>
        <v>1</v>
      </c>
      <c r="M236" s="12">
        <f>SUMIF(E7:E91,"=AS",M7:M91)</f>
        <v>6</v>
      </c>
      <c r="N236" s="12">
        <f>SUMIF(E7:E91,"=AS",N7:N91)</f>
        <v>14</v>
      </c>
      <c r="O236" s="12">
        <f>SUMIF(E7:E91,"=AS",O7:O91)</f>
        <v>14</v>
      </c>
      <c r="P236" s="12">
        <f>SUMIF(E7:E91,"=AS",P7:P91)</f>
        <v>10</v>
      </c>
      <c r="Q236" s="12">
        <f>SUMIF(E7:E91,"=AS",Q7:Q91)</f>
        <v>288</v>
      </c>
      <c r="R236" s="12">
        <f>SUMIF(E7:E91,"=AS",R7:R91)</f>
        <v>350</v>
      </c>
      <c r="S236" s="12">
        <f>SUMIF(E7:E91,"=AS",S7:S91)</f>
        <v>54</v>
      </c>
      <c r="T236" s="38">
        <f>SUMIF(E7:E91,"=AS",T7:T91)</f>
        <v>62</v>
      </c>
      <c r="U236" s="26">
        <f aca="true" t="shared" si="32" ref="U236:U243">G236+I236+K236+M236+O236+Q236+S236</f>
        <v>386</v>
      </c>
      <c r="V236" s="14">
        <f aca="true" t="shared" si="33" ref="V236:V243">H236+J236+L236+N236+P236+R236+T236</f>
        <v>455</v>
      </c>
      <c r="W236">
        <f aca="true" t="shared" si="34" ref="W236:W243">U236+V236</f>
        <v>841</v>
      </c>
    </row>
    <row r="237" spans="2:23" ht="12.75">
      <c r="B237" s="95" t="s">
        <v>22</v>
      </c>
      <c r="C237" s="96"/>
      <c r="D237" s="97"/>
      <c r="E237" s="103" t="s">
        <v>41</v>
      </c>
      <c r="F237" s="104"/>
      <c r="G237" s="27">
        <f>SUMIF(E7:E91,"=BUS",G7:G91)</f>
        <v>2</v>
      </c>
      <c r="H237" s="7">
        <f>SUMIF(E7:E91,"=BUS",H7:H91)</f>
        <v>1</v>
      </c>
      <c r="I237" s="7">
        <f>SUMIF(E7:E91,"=BUS",I7:I91)</f>
        <v>3</v>
      </c>
      <c r="J237" s="7">
        <f>SUMIF(E7:E91,"=BUS",J7:J91)</f>
        <v>2</v>
      </c>
      <c r="K237" s="7">
        <f>SUMIF(E7:E91,"=BUS",K7:K91)</f>
        <v>1</v>
      </c>
      <c r="L237" s="7">
        <f>SUMIF(E7:E91,"=BUS",L7:L91)</f>
        <v>0</v>
      </c>
      <c r="M237" s="7">
        <f>SUMIF(E7:E91,"=BUS",M7:M91)</f>
        <v>4</v>
      </c>
      <c r="N237" s="7">
        <f>SUMIF(E7:E91,"=BUS",N7:N91)</f>
        <v>12</v>
      </c>
      <c r="O237" s="7">
        <f>SUMIF(E7:E91,"=BUS",O7:O91)</f>
        <v>8</v>
      </c>
      <c r="P237" s="7">
        <f>SUMIF(E7:E91,"=BUS",P7:P91)</f>
        <v>3</v>
      </c>
      <c r="Q237" s="7">
        <f>SUMIF(E7:E91,"=BUS",Q7:Q91)</f>
        <v>182</v>
      </c>
      <c r="R237" s="7">
        <f>SUMIF(E7:E91,"=BUS",R7:R91)</f>
        <v>102</v>
      </c>
      <c r="S237" s="7">
        <f>SUMIF(E7:E91,"=BUS",S7:S91)</f>
        <v>23</v>
      </c>
      <c r="T237" s="35">
        <f>SUMIF(E7:E91,"=BUS",T7:T91)</f>
        <v>15</v>
      </c>
      <c r="U237" s="27">
        <f t="shared" si="32"/>
        <v>223</v>
      </c>
      <c r="V237" s="15">
        <f t="shared" si="33"/>
        <v>135</v>
      </c>
      <c r="W237">
        <f t="shared" si="34"/>
        <v>358</v>
      </c>
    </row>
    <row r="238" spans="2:23" ht="12.75">
      <c r="B238" s="95" t="s">
        <v>23</v>
      </c>
      <c r="C238" s="96"/>
      <c r="D238" s="97"/>
      <c r="E238" s="103" t="s">
        <v>54</v>
      </c>
      <c r="F238" s="104"/>
      <c r="G238" s="27">
        <f>SUMIF(E7:E91,"=ENGR",G7:G91)</f>
        <v>1</v>
      </c>
      <c r="H238" s="7">
        <f>SUMIF(E7:E91,"=ENGR",H7:H91)</f>
        <v>2</v>
      </c>
      <c r="I238" s="7">
        <f>SUMIF(E7:E91,"=ENGR",I7:I91)</f>
        <v>5</v>
      </c>
      <c r="J238" s="7">
        <f>SUMIF(E7:E91,"=ENGR",J7:J91)</f>
        <v>0</v>
      </c>
      <c r="K238" s="7">
        <f>SUMIF(E7:E91,"=ENGR",K7:K91)</f>
        <v>0</v>
      </c>
      <c r="L238" s="7">
        <f>SUMIF(E7:E91,"=ENGR",L7:L91)</f>
        <v>0</v>
      </c>
      <c r="M238" s="7">
        <f>SUMIF(E7:E91,"=ENGR",M7:M91)</f>
        <v>3</v>
      </c>
      <c r="N238" s="7">
        <f>SUMIF(E7:E91,"=ENGR",N7:N91)</f>
        <v>0</v>
      </c>
      <c r="O238" s="7">
        <f>SUMIF(E7:E91,"=ENGR",O7:O91)</f>
        <v>4</v>
      </c>
      <c r="P238" s="7">
        <f>SUMIF(E7:E91,"=ENGR",P7:P91)</f>
        <v>0</v>
      </c>
      <c r="Q238" s="7">
        <f>SUMIF(E7:E91,"=ENGR",Q7:Q91)</f>
        <v>124</v>
      </c>
      <c r="R238" s="7">
        <f>SUMIF(E7:E91,"=ENGR",R7:R91)</f>
        <v>18</v>
      </c>
      <c r="S238" s="7">
        <f>SUMIF(E7:E91,"=ENGR",S7:S91)</f>
        <v>26</v>
      </c>
      <c r="T238" s="35">
        <f>SUMIF(E7:E91,"=ENGR",T7:T91)</f>
        <v>2</v>
      </c>
      <c r="U238" s="27">
        <f t="shared" si="32"/>
        <v>163</v>
      </c>
      <c r="V238" s="15">
        <f t="shared" si="33"/>
        <v>22</v>
      </c>
      <c r="W238">
        <f t="shared" si="34"/>
        <v>185</v>
      </c>
    </row>
    <row r="239" spans="2:23" ht="12.75">
      <c r="B239" s="95" t="s">
        <v>24</v>
      </c>
      <c r="C239" s="96"/>
      <c r="D239" s="97"/>
      <c r="E239" s="105" t="s">
        <v>53</v>
      </c>
      <c r="F239" s="106"/>
      <c r="G239" s="27">
        <f>SUMIF(E7:E91,"=ELSCI",G7:G91)</f>
        <v>1</v>
      </c>
      <c r="H239" s="7">
        <f>SUMIF(E7:E91,"=ELSCI",H7:H91)</f>
        <v>1</v>
      </c>
      <c r="I239" s="7">
        <f>SUMIF(E7:E91,"=ELSCI",I7:I91)</f>
        <v>2</v>
      </c>
      <c r="J239" s="7">
        <f>SUMIF(E7:E91,"=ELSCI",J7:J91)</f>
        <v>5</v>
      </c>
      <c r="K239" s="7">
        <f>SUMIF(E7:E91,"=ELSCI",K7:K91)</f>
        <v>0</v>
      </c>
      <c r="L239" s="7">
        <f>SUMIF(E7:E91,"=ELSCI",L7:L91)</f>
        <v>0</v>
      </c>
      <c r="M239" s="7">
        <f>SUMIF(E7:E91,"=ELSCI",M7:M91)</f>
        <v>1</v>
      </c>
      <c r="N239" s="7">
        <f>SUMIF(E7:E91,"=ELSCI",N7:N91)</f>
        <v>6</v>
      </c>
      <c r="O239" s="7">
        <f>SUMIF(E7:E91,"=ELSCI",O7:O91)</f>
        <v>0</v>
      </c>
      <c r="P239" s="7">
        <f>SUMIF(E7:E91,"=ELSCI",P7:P91)</f>
        <v>7</v>
      </c>
      <c r="Q239" s="7">
        <f>SUMIF(E7:E91,"=ELSCI",Q7:Q91)</f>
        <v>105</v>
      </c>
      <c r="R239" s="7">
        <f>SUMIF(E7:E91,"=ELSCI",R7:R91)</f>
        <v>147</v>
      </c>
      <c r="S239" s="7">
        <f>SUMIF(E7:E91,"=ELSCI",S7:S91)</f>
        <v>17</v>
      </c>
      <c r="T239" s="35">
        <f>SUMIF(E7:E91,"=ELSCI",T7:T91)</f>
        <v>22</v>
      </c>
      <c r="U239" s="27">
        <f t="shared" si="32"/>
        <v>126</v>
      </c>
      <c r="V239" s="15">
        <f t="shared" si="33"/>
        <v>188</v>
      </c>
      <c r="W239">
        <f t="shared" si="34"/>
        <v>314</v>
      </c>
    </row>
    <row r="240" spans="2:23" ht="12.75">
      <c r="B240" s="95" t="s">
        <v>25</v>
      </c>
      <c r="C240" s="96"/>
      <c r="D240" s="97"/>
      <c r="E240" s="105" t="s">
        <v>32</v>
      </c>
      <c r="F240" s="106"/>
      <c r="G240" s="27">
        <f>SUMIF(E7:E91,"=HSS",G7:G91)</f>
        <v>2</v>
      </c>
      <c r="H240" s="7">
        <f>SUMIF(E7:E91,"=HSS",H7:H91)</f>
        <v>0</v>
      </c>
      <c r="I240" s="7">
        <f>SUMIF(E7:E91,"=HSS",I7:I91)</f>
        <v>3</v>
      </c>
      <c r="J240" s="7">
        <f>SUMIF(E7:E91,"=HSS",J7:J91)</f>
        <v>8</v>
      </c>
      <c r="K240" s="7">
        <f>SUMIF(E7:E91,"=HSS",K7:K91)</f>
        <v>0</v>
      </c>
      <c r="L240" s="7">
        <f>SUMIF(E7:E91,"=HSS",L7:L91)</f>
        <v>0</v>
      </c>
      <c r="M240" s="7">
        <f>SUMIF(E7:E91,"=HSS",M7:M91)</f>
        <v>0</v>
      </c>
      <c r="N240" s="7">
        <f>SUMIF(E7:E91,"=HSS",N7:N91)</f>
        <v>0</v>
      </c>
      <c r="O240" s="7">
        <f>SUMIF(E7:E91,"=HSS",O7:O91)</f>
        <v>4</v>
      </c>
      <c r="P240" s="7">
        <f>SUMIF(E7:E91,"=HSS",P7:P91)</f>
        <v>15</v>
      </c>
      <c r="Q240" s="7">
        <f>SUMIF(E7:E91,"=HSS",Q7:Q91)</f>
        <v>43</v>
      </c>
      <c r="R240" s="7">
        <f>SUMIF(E7:E91,"=HSS",R7:R91)</f>
        <v>249</v>
      </c>
      <c r="S240" s="7">
        <f>SUMIF(E7:E91,"=HSS",S7:S91)</f>
        <v>12</v>
      </c>
      <c r="T240" s="35">
        <f>SUMIF(E7:E91,"=HSS",T7:T91)</f>
        <v>45</v>
      </c>
      <c r="U240" s="27">
        <f t="shared" si="32"/>
        <v>64</v>
      </c>
      <c r="V240" s="15">
        <f t="shared" si="33"/>
        <v>317</v>
      </c>
      <c r="W240">
        <f t="shared" si="34"/>
        <v>381</v>
      </c>
    </row>
    <row r="241" spans="2:23" ht="12.75">
      <c r="B241" s="95" t="s">
        <v>26</v>
      </c>
      <c r="C241" s="96"/>
      <c r="D241" s="97"/>
      <c r="E241" s="105" t="s">
        <v>61</v>
      </c>
      <c r="F241" s="106"/>
      <c r="G241" s="27">
        <f>SUMIF(E7:E91,"=NURS",G7:G91)</f>
        <v>0</v>
      </c>
      <c r="H241" s="7">
        <f>SUMIF(E7:E91,"=NURS",H7:H91)</f>
        <v>1</v>
      </c>
      <c r="I241" s="7">
        <f>SUMIF(E7:E91,"=NURS",I7:I91)</f>
        <v>1</v>
      </c>
      <c r="J241" s="7">
        <f>SUMIF(E7:E91,"=NURS",J7:J91)</f>
        <v>6</v>
      </c>
      <c r="K241" s="7">
        <f>SUMIF(E7:E91,"=NURS",K7:K91)</f>
        <v>0</v>
      </c>
      <c r="L241" s="7">
        <f>SUMIF(E7:E91,"=NURS",L7:L91)</f>
        <v>1</v>
      </c>
      <c r="M241" s="7">
        <f>SUMIF(E7:E91,"=NURS",M7:M91)</f>
        <v>0</v>
      </c>
      <c r="N241" s="7">
        <f>SUMIF(E7:E91,"=NURS",N7:N91)</f>
        <v>2</v>
      </c>
      <c r="O241" s="7">
        <f>SUMIF(E7:E91,"=NURS",O7:O91)</f>
        <v>0</v>
      </c>
      <c r="P241" s="7">
        <f>SUMIF(E7:E91,"=NURS",P7:P91)</f>
        <v>6</v>
      </c>
      <c r="Q241" s="7">
        <f>SUMIF(E7:E91,"=NURS",Q7:Q91)</f>
        <v>5</v>
      </c>
      <c r="R241" s="7">
        <f>SUMIF(E7:E91,"=NURS",R7:R91)</f>
        <v>79</v>
      </c>
      <c r="S241" s="7">
        <f>SUMIF(E7:E91,"=NURS",S7:S91)</f>
        <v>1</v>
      </c>
      <c r="T241" s="35">
        <f>SUMIF(E7:E91,"=NURS",T7:T91)</f>
        <v>12</v>
      </c>
      <c r="U241" s="27">
        <f t="shared" si="32"/>
        <v>7</v>
      </c>
      <c r="V241" s="15">
        <f t="shared" si="33"/>
        <v>107</v>
      </c>
      <c r="W241">
        <f t="shared" si="34"/>
        <v>114</v>
      </c>
    </row>
    <row r="242" spans="2:23" ht="12.75">
      <c r="B242" s="95" t="s">
        <v>27</v>
      </c>
      <c r="C242" s="96"/>
      <c r="D242" s="97"/>
      <c r="E242" s="105" t="s">
        <v>38</v>
      </c>
      <c r="F242" s="106"/>
      <c r="G242" s="27">
        <f>SUMIF(E7:E91,"=OC",G7:G91)</f>
        <v>0</v>
      </c>
      <c r="H242" s="7">
        <f>SUMIF(E7:E91,"=OC",H7:H91)</f>
        <v>0</v>
      </c>
      <c r="I242" s="7">
        <f>SUMIF(E7:E91,"=OC",I7:I91)</f>
        <v>0</v>
      </c>
      <c r="J242" s="7">
        <f>SUMIF(E7:E91,"=OC",J7:J91)</f>
        <v>0</v>
      </c>
      <c r="K242" s="7">
        <f>SUMIF(E7:E91,"=OC",K7:K91)</f>
        <v>0</v>
      </c>
      <c r="L242" s="7">
        <f>SUMIF(E7:E91,"=OC",L7:L91)</f>
        <v>0</v>
      </c>
      <c r="M242" s="7">
        <f>SUMIF(E7:E91,"=OC",M7:M91)</f>
        <v>0</v>
      </c>
      <c r="N242" s="7">
        <f>SUMIF(E7:E91,"=OC",N7:N91)</f>
        <v>0</v>
      </c>
      <c r="O242" s="7">
        <f>SUMIF(E7:E91,"=OC",O7:O91)</f>
        <v>0</v>
      </c>
      <c r="P242" s="7">
        <f>SUMIF(E7:E91,"=OC",P7:P91)</f>
        <v>0</v>
      </c>
      <c r="Q242" s="7">
        <f>SUMIF(E7:E91,"=OC",Q7:Q91)</f>
        <v>0</v>
      </c>
      <c r="R242" s="7">
        <f>SUMIF(E7:E91,"=OC",R7:R91)</f>
        <v>0</v>
      </c>
      <c r="S242" s="7">
        <f>SUMIF(E7:E91,"=OC",S7:S91)</f>
        <v>0</v>
      </c>
      <c r="T242" s="35">
        <f>SUMIF(E7:E91,"=OC",T7:T91)</f>
        <v>0</v>
      </c>
      <c r="U242" s="27">
        <f t="shared" si="32"/>
        <v>0</v>
      </c>
      <c r="V242" s="15">
        <f t="shared" si="33"/>
        <v>0</v>
      </c>
      <c r="W242">
        <f t="shared" si="34"/>
        <v>0</v>
      </c>
    </row>
    <row r="243" spans="2:23" ht="12.75">
      <c r="B243" s="95" t="s">
        <v>28</v>
      </c>
      <c r="C243" s="96"/>
      <c r="D243" s="97"/>
      <c r="E243" s="105" t="s">
        <v>19</v>
      </c>
      <c r="F243" s="106"/>
      <c r="G243" s="27">
        <f>SUMIF(E7:E91,"=PH",G7:G91)</f>
        <v>0</v>
      </c>
      <c r="H243" s="7">
        <f>SUMIF(E7:E91,"=PH",H7:H91)</f>
        <v>0</v>
      </c>
      <c r="I243" s="7">
        <f>SUMIF(E7:E91,"=PH",I7:I91)</f>
        <v>0</v>
      </c>
      <c r="J243" s="7">
        <f>SUMIF(E7:E91,"=PH",J7:J91)</f>
        <v>0</v>
      </c>
      <c r="K243" s="7">
        <f>SUMIF(E7:E91,"=PH",K7:K91)</f>
        <v>0</v>
      </c>
      <c r="L243" s="7">
        <f>SUMIF(E7:E91,"=PH",L7:L91)</f>
        <v>0</v>
      </c>
      <c r="M243" s="7">
        <f>SUMIF(E7:E91,"=PH",M7:M91)</f>
        <v>0</v>
      </c>
      <c r="N243" s="7">
        <f>SUMIF(E7:E91,"=PH",N7:N91)</f>
        <v>0</v>
      </c>
      <c r="O243" s="7">
        <f>SUMIF(E7:E91,"=PH",O7:O91)</f>
        <v>0</v>
      </c>
      <c r="P243" s="7">
        <f>SUMIF(E7:E91,"=PH",P7:P91)</f>
        <v>0</v>
      </c>
      <c r="Q243" s="7">
        <f>SUMIF(E7:E91,"=PH",Q7:Q91)</f>
        <v>0</v>
      </c>
      <c r="R243" s="7">
        <f>SUMIF(E7:E91,"=PH",R7:R91)</f>
        <v>0</v>
      </c>
      <c r="S243" s="7">
        <f>SUMIF(E7:E91,"=PH",S7:S91)</f>
        <v>0</v>
      </c>
      <c r="T243" s="35">
        <f>SUMIF(E7:E91,"=PH",T7:T91)</f>
        <v>0</v>
      </c>
      <c r="U243" s="27">
        <f t="shared" si="32"/>
        <v>0</v>
      </c>
      <c r="V243" s="15">
        <f t="shared" si="33"/>
        <v>0</v>
      </c>
      <c r="W243">
        <f t="shared" si="34"/>
        <v>0</v>
      </c>
    </row>
    <row r="244" spans="2:23" ht="12.75">
      <c r="B244" s="98" t="s">
        <v>48</v>
      </c>
      <c r="C244" s="99"/>
      <c r="D244" s="100"/>
      <c r="E244" s="111" t="s">
        <v>33</v>
      </c>
      <c r="F244" s="112"/>
      <c r="G244" s="28">
        <f>SUMIF(E7:E91,"=CCE",G7:G91)</f>
        <v>0</v>
      </c>
      <c r="H244" s="16">
        <f>SUMIF(E7:E91,"=CCE",H7:H91)</f>
        <v>0</v>
      </c>
      <c r="I244" s="16">
        <f>SUMIF(E7:E91,"=CCE",I7:I91)</f>
        <v>0</v>
      </c>
      <c r="J244" s="16">
        <f>SUMIF(E7:E91,"=CCE",J7:J91)</f>
        <v>0</v>
      </c>
      <c r="K244" s="16">
        <f>SUMIF(E7:E91,"=CCE",K7:K91)</f>
        <v>0</v>
      </c>
      <c r="L244" s="16">
        <f>SUMIF(E7:E91,"=CCE",L7:L91)</f>
        <v>0</v>
      </c>
      <c r="M244" s="16">
        <f>SUMIF(E7:E91,"=CCE",M7:M91)</f>
        <v>0</v>
      </c>
      <c r="N244" s="16">
        <f>SUMIF(E7:E91,"=CCE",N7:N91)</f>
        <v>0</v>
      </c>
      <c r="O244" s="16">
        <f>SUMIF(E7:E91,"=CCE",O7:O91)</f>
        <v>0</v>
      </c>
      <c r="P244" s="16">
        <f>SUMIF(E7:E91,"=CCE",P7:P91)</f>
        <v>0</v>
      </c>
      <c r="Q244" s="16">
        <f>SUMIF(E7:E91,"=CCE",Q7:Q91)</f>
        <v>2</v>
      </c>
      <c r="R244" s="16">
        <f>SUMIF(E7:E91,"=CCE",R7:R91)</f>
        <v>3</v>
      </c>
      <c r="S244" s="16">
        <f>SUMIF(E7:E91,"=CCE",S7:S91)</f>
        <v>0</v>
      </c>
      <c r="T244" s="39">
        <f>SUMIF(E7:E91,"=CCE",T7:T91)</f>
        <v>3</v>
      </c>
      <c r="U244" s="28">
        <f>G244+I244+K244+M244+O244+Q244+S244</f>
        <v>2</v>
      </c>
      <c r="V244" s="18">
        <f>H244+J244+L244+N244+P244+R244+T244</f>
        <v>6</v>
      </c>
      <c r="W244">
        <f>U244+V244</f>
        <v>8</v>
      </c>
    </row>
    <row r="245" spans="2:23" ht="12.75">
      <c r="B245" s="32" t="s">
        <v>29</v>
      </c>
      <c r="G245">
        <f>SUM(G236:G244)</f>
        <v>6</v>
      </c>
      <c r="H245">
        <f aca="true" t="shared" si="35" ref="H245:W245">SUM(H236:H244)</f>
        <v>8</v>
      </c>
      <c r="I245">
        <f t="shared" si="35"/>
        <v>38</v>
      </c>
      <c r="J245">
        <f t="shared" si="35"/>
        <v>36</v>
      </c>
      <c r="K245">
        <f t="shared" si="35"/>
        <v>1</v>
      </c>
      <c r="L245">
        <f t="shared" si="35"/>
        <v>2</v>
      </c>
      <c r="M245">
        <f t="shared" si="35"/>
        <v>14</v>
      </c>
      <c r="N245">
        <f t="shared" si="35"/>
        <v>34</v>
      </c>
      <c r="O245">
        <f t="shared" si="35"/>
        <v>30</v>
      </c>
      <c r="P245">
        <f t="shared" si="35"/>
        <v>41</v>
      </c>
      <c r="Q245">
        <f t="shared" si="35"/>
        <v>749</v>
      </c>
      <c r="R245">
        <f t="shared" si="35"/>
        <v>948</v>
      </c>
      <c r="S245">
        <f t="shared" si="35"/>
        <v>133</v>
      </c>
      <c r="T245">
        <f t="shared" si="35"/>
        <v>161</v>
      </c>
      <c r="U245">
        <f t="shared" si="35"/>
        <v>971</v>
      </c>
      <c r="V245">
        <f t="shared" si="35"/>
        <v>1230</v>
      </c>
      <c r="W245">
        <f t="shared" si="35"/>
        <v>2201</v>
      </c>
    </row>
    <row r="246" ht="12.75">
      <c r="B246" s="32"/>
    </row>
    <row r="248" spans="3:22" ht="12.75">
      <c r="C248" s="3" t="s">
        <v>16</v>
      </c>
      <c r="G248" s="91" t="s">
        <v>10</v>
      </c>
      <c r="H248" s="91"/>
      <c r="I248" s="91" t="s">
        <v>12</v>
      </c>
      <c r="J248" s="91"/>
      <c r="K248" s="91" t="s">
        <v>11</v>
      </c>
      <c r="L248" s="91"/>
      <c r="M248" s="91" t="s">
        <v>13</v>
      </c>
      <c r="N248" s="91"/>
      <c r="O248" s="91" t="s">
        <v>4</v>
      </c>
      <c r="P248" s="91"/>
      <c r="Q248" s="91" t="s">
        <v>5</v>
      </c>
      <c r="R248" s="91"/>
      <c r="S248" s="91" t="s">
        <v>6</v>
      </c>
      <c r="T248" s="91"/>
      <c r="U248" s="91" t="s">
        <v>14</v>
      </c>
      <c r="V248" s="91"/>
    </row>
    <row r="249" spans="2:23" ht="12.75">
      <c r="B249" s="3" t="s">
        <v>88</v>
      </c>
      <c r="E249" s="31" t="s">
        <v>89</v>
      </c>
      <c r="G249" s="25" t="s">
        <v>0</v>
      </c>
      <c r="H249" s="25" t="s">
        <v>7</v>
      </c>
      <c r="I249" s="25" t="s">
        <v>0</v>
      </c>
      <c r="J249" s="25" t="s">
        <v>7</v>
      </c>
      <c r="K249" s="25" t="s">
        <v>0</v>
      </c>
      <c r="L249" s="25" t="s">
        <v>7</v>
      </c>
      <c r="M249" s="25" t="s">
        <v>0</v>
      </c>
      <c r="N249" s="25" t="s">
        <v>7</v>
      </c>
      <c r="O249" s="25" t="s">
        <v>0</v>
      </c>
      <c r="P249" s="25" t="s">
        <v>7</v>
      </c>
      <c r="Q249" s="25" t="s">
        <v>0</v>
      </c>
      <c r="R249" s="25" t="s">
        <v>7</v>
      </c>
      <c r="S249" s="25" t="s">
        <v>0</v>
      </c>
      <c r="T249" s="25" t="s">
        <v>7</v>
      </c>
      <c r="U249" s="25" t="s">
        <v>0</v>
      </c>
      <c r="V249" s="25" t="s">
        <v>7</v>
      </c>
      <c r="W249" s="29" t="s">
        <v>2</v>
      </c>
    </row>
    <row r="250" spans="2:23" ht="12.75">
      <c r="B250" s="92" t="s">
        <v>21</v>
      </c>
      <c r="C250" s="93"/>
      <c r="D250" s="94"/>
      <c r="E250" s="101" t="s">
        <v>62</v>
      </c>
      <c r="F250" s="102"/>
      <c r="G250" s="26">
        <f>SUMIF(E101:E151,"=GRAS",G101:G151)</f>
        <v>4</v>
      </c>
      <c r="H250" s="12">
        <f>SUMIF(E101:E151,"=GRAS",H101:H151)</f>
        <v>9</v>
      </c>
      <c r="I250" s="12">
        <f>SUMIF(E101:E151,"=GRAS",I101:I151)</f>
        <v>0</v>
      </c>
      <c r="J250" s="12">
        <f>SUMIF(E101:E151,"=GRAS",J101:J151)</f>
        <v>5</v>
      </c>
      <c r="K250" s="12">
        <f>SUMIF(E101:E151,"=GRAS",K101:K151)</f>
        <v>1</v>
      </c>
      <c r="L250" s="12">
        <f>SUMIF(E101:E151,"=GRAS",L101:L151)</f>
        <v>0</v>
      </c>
      <c r="M250" s="12">
        <f>SUMIF(E101:E151,"=GRAS",M101:M151)</f>
        <v>0</v>
      </c>
      <c r="N250" s="12">
        <f>SUMIF(E101:E151,"=GRAS",N101:N151)</f>
        <v>0</v>
      </c>
      <c r="O250" s="12">
        <f>SUMIF(E101:E151,"=GRAS",O101:O151)</f>
        <v>2</v>
      </c>
      <c r="P250" s="12">
        <f>SUMIF(E101:E151,"=GRAS",P101:P151)</f>
        <v>4</v>
      </c>
      <c r="Q250" s="12">
        <f>SUMIF(E101:E151,"=GRAS",Q101:Q151)</f>
        <v>37</v>
      </c>
      <c r="R250" s="12">
        <f>SUMIF(E101:E151,"=GRAS",R101:R151)</f>
        <v>87</v>
      </c>
      <c r="S250" s="12">
        <f>SUMIF(E101:E151,"=GRAS",S101:S151)</f>
        <v>6</v>
      </c>
      <c r="T250" s="38">
        <f>SUMIF(E101:E151,"=GRAS",T101:T151)</f>
        <v>14</v>
      </c>
      <c r="U250" s="26">
        <f aca="true" t="shared" si="36" ref="U250:U258">G250+I250+K250+M250+O250+Q250+S250</f>
        <v>50</v>
      </c>
      <c r="V250" s="14">
        <f aca="true" t="shared" si="37" ref="V250:V258">H250+J250+L250+N250+P250+R250+T250</f>
        <v>119</v>
      </c>
      <c r="W250">
        <f aca="true" t="shared" si="38" ref="W250:W258">U250+V250</f>
        <v>169</v>
      </c>
    </row>
    <row r="251" spans="2:23" ht="12.75">
      <c r="B251" s="95" t="s">
        <v>22</v>
      </c>
      <c r="C251" s="96"/>
      <c r="D251" s="97"/>
      <c r="E251" s="103" t="s">
        <v>70</v>
      </c>
      <c r="F251" s="104"/>
      <c r="G251" s="27">
        <f>SUMIF(E101:E151,"=GRBUS",G101:G151)</f>
        <v>7</v>
      </c>
      <c r="H251" s="7">
        <f>SUMIF(E101:E151,"=GRBUS",H101:H151)</f>
        <v>4</v>
      </c>
      <c r="I251" s="7">
        <f>SUMIF(E101:E151,"=GRBUS",I101:I151)</f>
        <v>0</v>
      </c>
      <c r="J251" s="7">
        <f>SUMIF(E101:E151,"=GRBUS",J101:J151)</f>
        <v>0</v>
      </c>
      <c r="K251" s="7">
        <f>SUMIF(E101:E151,"=GRBUS",K101:K151)</f>
        <v>0</v>
      </c>
      <c r="L251" s="7">
        <f>SUMIF(E101:E151,"=GRBUS",L101:L151)</f>
        <v>0</v>
      </c>
      <c r="M251" s="7">
        <f>SUMIF(E101:E151,"=GRBUS",M101:M151)</f>
        <v>1</v>
      </c>
      <c r="N251" s="7">
        <f>SUMIF(E101:E151,"=GRBUS",N101:N151)</f>
        <v>0</v>
      </c>
      <c r="O251" s="7">
        <f>SUMIF(E101:E151,"=GRBUS",O101:O151)</f>
        <v>0</v>
      </c>
      <c r="P251" s="7">
        <f>SUMIF(E101:E151,"=GRBUS",P101:P151)</f>
        <v>2</v>
      </c>
      <c r="Q251" s="7">
        <f>SUMIF(E101:E151,"=GRBUS",Q101:Q151)</f>
        <v>35</v>
      </c>
      <c r="R251" s="7">
        <f>SUMIF(E101:E151,"=GRBUS",R101:R151)</f>
        <v>23</v>
      </c>
      <c r="S251" s="7">
        <f>SUMIF(E101:E151,"=GRBUS",S101:S151)</f>
        <v>2</v>
      </c>
      <c r="T251" s="35">
        <f>SUMIF(E101:E151,"=GRBUS",T101:T151)</f>
        <v>2</v>
      </c>
      <c r="U251" s="27">
        <f t="shared" si="36"/>
        <v>45</v>
      </c>
      <c r="V251" s="15">
        <f t="shared" si="37"/>
        <v>31</v>
      </c>
      <c r="W251">
        <f t="shared" si="38"/>
        <v>76</v>
      </c>
    </row>
    <row r="252" spans="2:23" ht="12.75">
      <c r="B252" s="95" t="s">
        <v>23</v>
      </c>
      <c r="C252" s="96"/>
      <c r="D252" s="97"/>
      <c r="E252" s="103" t="s">
        <v>66</v>
      </c>
      <c r="F252" s="104"/>
      <c r="G252" s="27">
        <f>SUMIF(E101:E151,"=GRENG",G101:G151)</f>
        <v>12</v>
      </c>
      <c r="H252" s="7">
        <f>SUMIF(E101:E151,"=GRENG",H101:H151)</f>
        <v>2</v>
      </c>
      <c r="I252" s="7">
        <f>SUMIF(E101:E151,"=GRENG",I101:I151)</f>
        <v>0</v>
      </c>
      <c r="J252" s="7">
        <f>SUMIF(E101:E151,"=GRENG",J101:J151)</f>
        <v>0</v>
      </c>
      <c r="K252" s="7">
        <f>SUMIF(E101:E151,"=GRENG",K101:K151)</f>
        <v>0</v>
      </c>
      <c r="L252" s="7">
        <f>SUMIF(E101:E151,"=GRENG",L101:L151)</f>
        <v>0</v>
      </c>
      <c r="M252" s="7">
        <f>SUMIF(E101:E151,"=GRENG",M101:M151)</f>
        <v>0</v>
      </c>
      <c r="N252" s="7">
        <f>SUMIF(E101:E151,"=GRENG",N101:N151)</f>
        <v>0</v>
      </c>
      <c r="O252" s="7">
        <f>SUMIF(E101:E151,"=GRENG",O101:O151)</f>
        <v>0</v>
      </c>
      <c r="P252" s="7">
        <f>SUMIF(E101:E151,"=GRENG",P101:P151)</f>
        <v>0</v>
      </c>
      <c r="Q252" s="7">
        <f>SUMIF(E101:E151,"=GRENG",Q101:Q151)</f>
        <v>22</v>
      </c>
      <c r="R252" s="7">
        <f>SUMIF(E101:E151,"=GRENG",R101:R151)</f>
        <v>7</v>
      </c>
      <c r="S252" s="7">
        <f>SUMIF(E101:E151,"=GRENG",S101:S151)</f>
        <v>3</v>
      </c>
      <c r="T252" s="35">
        <f>SUMIF(E101:E151,"=GRENG",T101:T151)</f>
        <v>1</v>
      </c>
      <c r="U252" s="27">
        <f t="shared" si="36"/>
        <v>37</v>
      </c>
      <c r="V252" s="15">
        <f t="shared" si="37"/>
        <v>10</v>
      </c>
      <c r="W252">
        <f t="shared" si="38"/>
        <v>47</v>
      </c>
    </row>
    <row r="253" spans="2:23" ht="12.75">
      <c r="B253" s="95" t="s">
        <v>24</v>
      </c>
      <c r="C253" s="96"/>
      <c r="D253" s="97"/>
      <c r="E253" s="105" t="s">
        <v>63</v>
      </c>
      <c r="F253" s="106"/>
      <c r="G253" s="27">
        <f>SUMIF(E101:E151,"=GRELS",G101:G151)</f>
        <v>3</v>
      </c>
      <c r="H253" s="7">
        <f>SUMIF(E101:E151,"=GRELS",H101:H151)</f>
        <v>1</v>
      </c>
      <c r="I253" s="7">
        <f>SUMIF(E101:E151,"=GRELS",I101:I151)</f>
        <v>1</v>
      </c>
      <c r="J253" s="7">
        <f>SUMIF(E101:E151,"=GRELS",J101:J151)</f>
        <v>1</v>
      </c>
      <c r="K253" s="7">
        <f>SUMIF(E101:E151,"=GRELS",K101:K151)</f>
        <v>0</v>
      </c>
      <c r="L253" s="7">
        <f>SUMIF(E101:E151,"=GRELS",L101:L151)</f>
        <v>0</v>
      </c>
      <c r="M253" s="7">
        <f>SUMIF(E101:E151,"=GRELS",M101:M151)</f>
        <v>1</v>
      </c>
      <c r="N253" s="7">
        <f>SUMIF(E101:E151,"=GRELS",N101:N151)</f>
        <v>1</v>
      </c>
      <c r="O253" s="7">
        <f>SUMIF(E101:E151,"=GRELS",O101:O151)</f>
        <v>0</v>
      </c>
      <c r="P253" s="7">
        <f>SUMIF(E101:E151,"=GRELS",P101:P151)</f>
        <v>0</v>
      </c>
      <c r="Q253" s="7">
        <f>SUMIF(E101:E151,"=GRELS",Q101:Q151)</f>
        <v>18</v>
      </c>
      <c r="R253" s="7">
        <f>SUMIF(E101:E151,"=GRELS",R101:R151)</f>
        <v>18</v>
      </c>
      <c r="S253" s="7">
        <f>SUMIF(E101:E151,"=GRELS",S101:S151)</f>
        <v>3</v>
      </c>
      <c r="T253" s="35">
        <f>SUMIF(E101:E151,"=GRELS",T101:T151)</f>
        <v>4</v>
      </c>
      <c r="U253" s="27">
        <f t="shared" si="36"/>
        <v>26</v>
      </c>
      <c r="V253" s="15">
        <f t="shared" si="37"/>
        <v>25</v>
      </c>
      <c r="W253">
        <f t="shared" si="38"/>
        <v>51</v>
      </c>
    </row>
    <row r="254" spans="2:23" ht="12.75">
      <c r="B254" s="95" t="s">
        <v>25</v>
      </c>
      <c r="C254" s="96"/>
      <c r="D254" s="97"/>
      <c r="E254" s="105" t="s">
        <v>65</v>
      </c>
      <c r="F254" s="106"/>
      <c r="G254" s="27">
        <f>SUMIF(E101:E151,"=GRHSS",G101:G151)</f>
        <v>0</v>
      </c>
      <c r="H254" s="7">
        <f>SUMIF(E101:E151,"=GRHSS",H101:H151)</f>
        <v>2</v>
      </c>
      <c r="I254" s="7">
        <f>SUMIF(E101:E151,"=GRHSS",I101:I151)</f>
        <v>0</v>
      </c>
      <c r="J254" s="7">
        <f>SUMIF(E101:E151,"=GRHSS",J101:J151)</f>
        <v>1</v>
      </c>
      <c r="K254" s="7">
        <f>SUMIF(E101:E151,"=GRHSS",K101:K151)</f>
        <v>0</v>
      </c>
      <c r="L254" s="7">
        <f>SUMIF(E101:E151,"=GRHSS",L101:L151)</f>
        <v>1</v>
      </c>
      <c r="M254" s="7">
        <f>SUMIF(E101:E151,"=GRHSS",M101:M151)</f>
        <v>1</v>
      </c>
      <c r="N254" s="7">
        <f>SUMIF(E101:E151,"=GRHSS",N101:N151)</f>
        <v>0</v>
      </c>
      <c r="O254" s="7">
        <f>SUMIF(E101:E151,"=GRHSS",O101:O151)</f>
        <v>0</v>
      </c>
      <c r="P254" s="7">
        <f>SUMIF(E101:E151,"=GRHSS",P101:P151)</f>
        <v>1</v>
      </c>
      <c r="Q254" s="7">
        <f>SUMIF(E101:E151,"=GRHSS",Q101:Q151)</f>
        <v>9</v>
      </c>
      <c r="R254" s="7">
        <f>SUMIF(E101:E151,"=GRHSS",R101:R151)</f>
        <v>58</v>
      </c>
      <c r="S254" s="7">
        <f>SUMIF(E101:E151,"=GRHSS",S101:S151)</f>
        <v>0</v>
      </c>
      <c r="T254" s="35">
        <f>SUMIF(E101:E151,"=GRHSS",T101:T151)</f>
        <v>12</v>
      </c>
      <c r="U254" s="27">
        <f t="shared" si="36"/>
        <v>10</v>
      </c>
      <c r="V254" s="15">
        <f t="shared" si="37"/>
        <v>75</v>
      </c>
      <c r="W254">
        <f t="shared" si="38"/>
        <v>85</v>
      </c>
    </row>
    <row r="255" spans="2:23" ht="12.75">
      <c r="B255" s="95" t="s">
        <v>26</v>
      </c>
      <c r="C255" s="96"/>
      <c r="D255" s="97"/>
      <c r="E255" s="105" t="s">
        <v>68</v>
      </c>
      <c r="F255" s="106"/>
      <c r="G255" s="27">
        <f>SUMIF(E101:E151,"=GRNUR",G101:G151)</f>
        <v>0</v>
      </c>
      <c r="H255" s="7">
        <f>SUMIF(E101:E151,"=GRNUR",H101:H151)</f>
        <v>1</v>
      </c>
      <c r="I255" s="7">
        <f>SUMIF(E101:E151,"=GRNUR",I101:I151)</f>
        <v>0</v>
      </c>
      <c r="J255" s="7">
        <f>SUMIF(E101:E151,"=GRNUR",J101:J151)</f>
        <v>4</v>
      </c>
      <c r="K255" s="7">
        <f>SUMIF(E101:E151,"=GRNUR",K101:K151)</f>
        <v>0</v>
      </c>
      <c r="L255" s="7">
        <f>SUMIF(E101:E151,"=GRNUR",L101:L151)</f>
        <v>1</v>
      </c>
      <c r="M255" s="7">
        <f>SUMIF(E101:E151,"=GRNUR",M101:M151)</f>
        <v>0</v>
      </c>
      <c r="N255" s="7">
        <f>SUMIF(E101:E151,"=GRNUR",N101:N151)</f>
        <v>0</v>
      </c>
      <c r="O255" s="7">
        <f>SUMIF(E101:E151,"=GRNUR",O101:O151)</f>
        <v>0</v>
      </c>
      <c r="P255" s="7">
        <f>SUMIF(E101:E151,"=GRNUR",P101:P151)</f>
        <v>1</v>
      </c>
      <c r="Q255" s="7">
        <f>SUMIF(E101:E151,"=GRNUR",Q101:Q151)</f>
        <v>1</v>
      </c>
      <c r="R255" s="7">
        <f>SUMIF(E101:E151,"=GRNUR",R101:R151)</f>
        <v>26</v>
      </c>
      <c r="S255" s="7">
        <f>SUMIF(E101:E151,"=GRNUR",S101:S151)</f>
        <v>0</v>
      </c>
      <c r="T255" s="35">
        <f>SUMIF(E101:E151,"=GRNUR",T101:T151)</f>
        <v>9</v>
      </c>
      <c r="U255" s="27">
        <f t="shared" si="36"/>
        <v>1</v>
      </c>
      <c r="V255" s="15">
        <f t="shared" si="37"/>
        <v>42</v>
      </c>
      <c r="W255">
        <f t="shared" si="38"/>
        <v>43</v>
      </c>
    </row>
    <row r="256" spans="2:23" ht="12.75">
      <c r="B256" s="113" t="s">
        <v>27</v>
      </c>
      <c r="C256" s="114"/>
      <c r="D256" s="114"/>
      <c r="E256" s="107" t="s">
        <v>67</v>
      </c>
      <c r="F256" s="108"/>
      <c r="G256" s="27">
        <f>SUMIF(E101:E151,"=GOCG",G101:G151)</f>
        <v>0</v>
      </c>
      <c r="H256" s="7">
        <f>SUMIF(E101:E151,"=GOCG",H101:H151)</f>
        <v>0</v>
      </c>
      <c r="I256" s="7">
        <f>SUMIF(E101:E151,"=GOCG",I101:I151)</f>
        <v>0</v>
      </c>
      <c r="J256" s="7">
        <f>SUMIF(E101:E151,"=GOCG",J101:J151)</f>
        <v>0</v>
      </c>
      <c r="K256" s="7">
        <f>SUMIF(E101:E151,"=GOCG",K101:K151)</f>
        <v>0</v>
      </c>
      <c r="L256" s="7">
        <f>SUMIF(E101:E151,"=GOCG",L101:L151)</f>
        <v>0</v>
      </c>
      <c r="M256" s="7">
        <f>SUMIF(E101:E151,"=GOCG",M101:M151)</f>
        <v>0</v>
      </c>
      <c r="N256" s="7">
        <f>SUMIF(E101:E151,"=GOCG",N101:N151)</f>
        <v>0</v>
      </c>
      <c r="O256" s="7">
        <f>SUMIF(E101:E151,"=GOCG",O101:O151)</f>
        <v>0</v>
      </c>
      <c r="P256" s="7">
        <f>SUMIF(E101:E151,"=GOCG",P101:P151)</f>
        <v>0</v>
      </c>
      <c r="Q256" s="7">
        <f>SUMIF(E101:E151,"=GOCG",Q101:Q151)</f>
        <v>2</v>
      </c>
      <c r="R256" s="7">
        <f>SUMIF(E101:E151,"=GOCG",R101:R151)</f>
        <v>1</v>
      </c>
      <c r="S256" s="7">
        <f>SUMIF(E101:E151,"=GOCG",S101:S151)</f>
        <v>1</v>
      </c>
      <c r="T256" s="35">
        <f>SUMIF(E101:E151,"=GOCG",T101:T151)</f>
        <v>0</v>
      </c>
      <c r="U256" s="27">
        <f t="shared" si="36"/>
        <v>3</v>
      </c>
      <c r="V256" s="15">
        <f t="shared" si="37"/>
        <v>1</v>
      </c>
      <c r="W256">
        <f t="shared" si="38"/>
        <v>4</v>
      </c>
    </row>
    <row r="257" spans="2:23" ht="12.75">
      <c r="B257" s="113" t="s">
        <v>28</v>
      </c>
      <c r="C257" s="114"/>
      <c r="D257" s="114"/>
      <c r="E257" s="107" t="s">
        <v>69</v>
      </c>
      <c r="F257" s="108"/>
      <c r="G257" s="27">
        <f>SUMIF(E101:E151,"=GRPH",G101:G151)</f>
        <v>1</v>
      </c>
      <c r="H257" s="7">
        <f>SUMIF(E101:E151,"=GRPH",H101:H151)</f>
        <v>1</v>
      </c>
      <c r="I257" s="7">
        <f>SUMIF(E101:E151,"=GRPH",I101:I151)</f>
        <v>0</v>
      </c>
      <c r="J257" s="7">
        <f>SUMIF(E101:E151,"=GRPH",J101:J151)</f>
        <v>0</v>
      </c>
      <c r="K257" s="7">
        <f>SUMIF(E101:E151,"=GRPH",K101:K151)</f>
        <v>0</v>
      </c>
      <c r="L257" s="7">
        <f>SUMIF(E101:E151,"=GRPH",L101:L151)</f>
        <v>0</v>
      </c>
      <c r="M257" s="7">
        <f>SUMIF(E101:E151,"=GRPH",M101:M151)</f>
        <v>0</v>
      </c>
      <c r="N257" s="7">
        <f>SUMIF(E101:E151,"=GRPH",N101:N151)</f>
        <v>0</v>
      </c>
      <c r="O257" s="7">
        <f>SUMIF(E101:E151,"=GRPH",O101:O151)</f>
        <v>0</v>
      </c>
      <c r="P257" s="7">
        <f>SUMIF(E101:E151,"=GRPH",P101:P151)</f>
        <v>0</v>
      </c>
      <c r="Q257" s="7">
        <f>SUMIF(E101:E151,"=GRPH",Q101:Q151)</f>
        <v>1</v>
      </c>
      <c r="R257" s="7">
        <f>SUMIF(E101:E151,"=GRPH",R101:R151)</f>
        <v>1</v>
      </c>
      <c r="S257" s="7">
        <f>SUMIF(E101:E151,"=GRPH",S101:S151)</f>
        <v>0</v>
      </c>
      <c r="T257" s="35">
        <f>SUMIF(E101:E151,"=GRPH",T101:T151)</f>
        <v>2</v>
      </c>
      <c r="U257" s="27">
        <f>G257+I257+K257+M257+O257+Q257+S257</f>
        <v>2</v>
      </c>
      <c r="V257" s="15">
        <f>H257+J257+L257+N257+P257+R257+T257</f>
        <v>4</v>
      </c>
      <c r="W257">
        <f>U257+V257</f>
        <v>6</v>
      </c>
    </row>
    <row r="258" spans="2:23" ht="12.75">
      <c r="B258" s="115" t="s">
        <v>49</v>
      </c>
      <c r="C258" s="116"/>
      <c r="D258" s="116"/>
      <c r="E258" s="109" t="s">
        <v>42</v>
      </c>
      <c r="F258" s="110"/>
      <c r="G258" s="28">
        <f>SUMIF(E101:E151,"=GS",G101:G151)</f>
        <v>0</v>
      </c>
      <c r="H258" s="16">
        <f>SUMIF(E101:E151,"=GS",H101:H151)</f>
        <v>0</v>
      </c>
      <c r="I258" s="16">
        <f>SUMIF(E101:E151,"=GS",I101:I151)</f>
        <v>0</v>
      </c>
      <c r="J258" s="16">
        <f>SUMIF(E101:E151,"=GS",J101:J151)</f>
        <v>0</v>
      </c>
      <c r="K258" s="16">
        <f>SUMIF(E101:E151,"=GS",K101:K151)</f>
        <v>0</v>
      </c>
      <c r="L258" s="16">
        <f>SUMIF(E101:E151,"=GS",L101:L151)</f>
        <v>0</v>
      </c>
      <c r="M258" s="16">
        <f>SUMIF(E101:E151,"=GS",M101:M151)</f>
        <v>0</v>
      </c>
      <c r="N258" s="16">
        <f>SUMIF(E101:E151,"=GS",N101:N151)</f>
        <v>0</v>
      </c>
      <c r="O258" s="16">
        <f>SUMIF(E101:E151,"=GS",O101:O151)</f>
        <v>0</v>
      </c>
      <c r="P258" s="16">
        <f>SUMIF(E101:E151,"=GS",P101:P151)</f>
        <v>0</v>
      </c>
      <c r="Q258" s="16">
        <f>SUMIF(E101:E151,"=GS",Q101:Q151)</f>
        <v>0</v>
      </c>
      <c r="R258" s="16">
        <f>SUMIF(E101:E151,"=GS",R101:R151)</f>
        <v>0</v>
      </c>
      <c r="S258" s="16">
        <f>SUMIF(E101:E151,"=GS",S101:S151)</f>
        <v>0</v>
      </c>
      <c r="T258" s="39">
        <f>SUMIF(E101:E151,"=GS",T101:T151)</f>
        <v>0</v>
      </c>
      <c r="U258" s="28">
        <f t="shared" si="36"/>
        <v>0</v>
      </c>
      <c r="V258" s="18">
        <f t="shared" si="37"/>
        <v>0</v>
      </c>
      <c r="W258">
        <f t="shared" si="38"/>
        <v>0</v>
      </c>
    </row>
    <row r="259" spans="2:23" ht="12.75">
      <c r="B259" s="32" t="s">
        <v>29</v>
      </c>
      <c r="G259">
        <f>SUM(G250:G258)</f>
        <v>27</v>
      </c>
      <c r="H259">
        <f>SUM(H250:H258)</f>
        <v>20</v>
      </c>
      <c r="I259">
        <f>SUM(I250:I258)</f>
        <v>1</v>
      </c>
      <c r="J259">
        <f>SUM(J250:J258)</f>
        <v>11</v>
      </c>
      <c r="K259">
        <f aca="true" t="shared" si="39" ref="K259:W259">SUM(K250:K258)</f>
        <v>1</v>
      </c>
      <c r="L259">
        <f t="shared" si="39"/>
        <v>2</v>
      </c>
      <c r="M259">
        <f t="shared" si="39"/>
        <v>3</v>
      </c>
      <c r="N259">
        <f t="shared" si="39"/>
        <v>1</v>
      </c>
      <c r="O259">
        <f t="shared" si="39"/>
        <v>2</v>
      </c>
      <c r="P259">
        <f t="shared" si="39"/>
        <v>8</v>
      </c>
      <c r="Q259" s="43">
        <f t="shared" si="39"/>
        <v>125</v>
      </c>
      <c r="R259" s="43">
        <f t="shared" si="39"/>
        <v>221</v>
      </c>
      <c r="S259" s="43">
        <f t="shared" si="39"/>
        <v>15</v>
      </c>
      <c r="T259" s="43">
        <f t="shared" si="39"/>
        <v>44</v>
      </c>
      <c r="U259">
        <f t="shared" si="39"/>
        <v>174</v>
      </c>
      <c r="V259">
        <f t="shared" si="39"/>
        <v>307</v>
      </c>
      <c r="W259">
        <f t="shared" si="39"/>
        <v>481</v>
      </c>
    </row>
    <row r="260" spans="2:20" ht="12.75">
      <c r="B260" s="32"/>
      <c r="Q260" s="43"/>
      <c r="R260" s="43"/>
      <c r="S260" s="43"/>
      <c r="T260" s="43"/>
    </row>
    <row r="262" spans="3:22" ht="12.75">
      <c r="C262" s="3" t="s">
        <v>18</v>
      </c>
      <c r="G262" s="91" t="s">
        <v>10</v>
      </c>
      <c r="H262" s="91"/>
      <c r="I262" s="91" t="s">
        <v>12</v>
      </c>
      <c r="J262" s="91"/>
      <c r="K262" s="91" t="s">
        <v>11</v>
      </c>
      <c r="L262" s="91"/>
      <c r="M262" s="91" t="s">
        <v>13</v>
      </c>
      <c r="N262" s="91"/>
      <c r="O262" s="91" t="s">
        <v>4</v>
      </c>
      <c r="P262" s="91"/>
      <c r="Q262" s="91" t="s">
        <v>5</v>
      </c>
      <c r="R262" s="91"/>
      <c r="S262" s="91" t="s">
        <v>6</v>
      </c>
      <c r="T262" s="91"/>
      <c r="U262" s="91" t="s">
        <v>14</v>
      </c>
      <c r="V262" s="91"/>
    </row>
    <row r="263" spans="2:23" ht="12.75">
      <c r="B263" s="3" t="s">
        <v>88</v>
      </c>
      <c r="E263" s="31" t="s">
        <v>89</v>
      </c>
      <c r="G263" s="25" t="s">
        <v>0</v>
      </c>
      <c r="H263" s="25" t="s">
        <v>7</v>
      </c>
      <c r="I263" s="25" t="s">
        <v>0</v>
      </c>
      <c r="J263" s="25" t="s">
        <v>7</v>
      </c>
      <c r="K263" s="25" t="s">
        <v>0</v>
      </c>
      <c r="L263" s="25" t="s">
        <v>7</v>
      </c>
      <c r="M263" s="25" t="s">
        <v>0</v>
      </c>
      <c r="N263" s="25" t="s">
        <v>7</v>
      </c>
      <c r="O263" s="25" t="s">
        <v>0</v>
      </c>
      <c r="P263" s="25" t="s">
        <v>7</v>
      </c>
      <c r="Q263" s="25" t="s">
        <v>0</v>
      </c>
      <c r="R263" s="25" t="s">
        <v>7</v>
      </c>
      <c r="S263" s="25" t="s">
        <v>0</v>
      </c>
      <c r="T263" s="25" t="s">
        <v>7</v>
      </c>
      <c r="U263" s="25" t="s">
        <v>0</v>
      </c>
      <c r="V263" s="25" t="s">
        <v>7</v>
      </c>
      <c r="W263" s="29" t="s">
        <v>2</v>
      </c>
    </row>
    <row r="264" spans="2:23" ht="12.75">
      <c r="B264" s="92" t="s">
        <v>21</v>
      </c>
      <c r="C264" s="93"/>
      <c r="D264" s="94"/>
      <c r="E264" s="101" t="s">
        <v>62</v>
      </c>
      <c r="F264" s="102"/>
      <c r="G264" s="26">
        <f>SUMIF(E161:E181,"=GRAS",G161:G181)</f>
        <v>4</v>
      </c>
      <c r="H264" s="12">
        <f>SUMIF(E161:E181,"=GRAS",H161:H181)</f>
        <v>1</v>
      </c>
      <c r="I264" s="12">
        <f>SUMIF(E161:E181,"=GRAS",I161:I181)</f>
        <v>0</v>
      </c>
      <c r="J264" s="12">
        <f>SUMIF(E161:E181,"=GRAS",J161:J181)</f>
        <v>0</v>
      </c>
      <c r="K264" s="12">
        <f>SUMIF(E161:E181,"=GRAS",K161:K181)</f>
        <v>0</v>
      </c>
      <c r="L264" s="12">
        <f>SUMIF(E161:E181,"=GRAS",L161:L181)</f>
        <v>0</v>
      </c>
      <c r="M264" s="12">
        <f>SUMIF(E161:E181,"=GRAS",M161:M181)</f>
        <v>0</v>
      </c>
      <c r="N264" s="12">
        <f>SUMIF(E161:E181,"=GRAS",N161:N181)</f>
        <v>0</v>
      </c>
      <c r="O264" s="12">
        <f>SUMIF(E161:E181,"=GRAS",O161:O181)</f>
        <v>0</v>
      </c>
      <c r="P264" s="12">
        <f>SUMIF(E161:E181,"=GRAS",P161:P181)</f>
        <v>0</v>
      </c>
      <c r="Q264" s="12">
        <f>SUMIF(E161:E181,"=GRAS",Q161:Q181)</f>
        <v>6</v>
      </c>
      <c r="R264" s="12">
        <f>SUMIF(E161:E181,"=GRAS",R161:R181)</f>
        <v>6</v>
      </c>
      <c r="S264" s="12">
        <f>SUMIF(E161:E181,"=GRAS",S161:S181)</f>
        <v>1</v>
      </c>
      <c r="T264" s="38">
        <f>SUMIF(E161:E181,"=GRAS",T161:T181)</f>
        <v>0</v>
      </c>
      <c r="U264" s="26">
        <f aca="true" t="shared" si="40" ref="U264:U271">G264+I264+K264+M264+O264+Q264+S264</f>
        <v>11</v>
      </c>
      <c r="V264" s="14">
        <f aca="true" t="shared" si="41" ref="V264:V271">H264+J264+L264+N264+P264+R264+T264</f>
        <v>7</v>
      </c>
      <c r="W264">
        <f aca="true" t="shared" si="42" ref="W264:W271">U264+V264</f>
        <v>18</v>
      </c>
    </row>
    <row r="265" spans="2:23" ht="12.75">
      <c r="B265" s="95" t="s">
        <v>22</v>
      </c>
      <c r="C265" s="96"/>
      <c r="D265" s="97"/>
      <c r="E265" s="103" t="s">
        <v>70</v>
      </c>
      <c r="F265" s="104"/>
      <c r="G265" s="27">
        <f>SUMIF(E161:E181,"=GRBUS",G161:G181)</f>
        <v>1</v>
      </c>
      <c r="H265" s="7">
        <f>SUMIF(E161:E181,"=GRBUS",H161:H181)</f>
        <v>0</v>
      </c>
      <c r="I265" s="7">
        <f>SUMIF(E161:E181,"=GRBUS",I161:I181)</f>
        <v>0</v>
      </c>
      <c r="J265" s="7">
        <f>SUMIF(E161:E181,"=GRBUS",J161:J181)</f>
        <v>0</v>
      </c>
      <c r="K265" s="7">
        <f>SUMIF(E161:E181,"=GRBUS",K161:K181)</f>
        <v>0</v>
      </c>
      <c r="L265" s="7">
        <f>SUMIF(E161:E181,"=GRBUS",L161:L181)</f>
        <v>0</v>
      </c>
      <c r="M265" s="7">
        <f>SUMIF(E161:E181,"=GRBUS",M161:M181)</f>
        <v>0</v>
      </c>
      <c r="N265" s="7">
        <f>SUMIF(E161:E181,"=GRBUS",N161:N181)</f>
        <v>0</v>
      </c>
      <c r="O265" s="7">
        <f>SUMIF(E161:E181,"=GRBUS",O161:O181)</f>
        <v>1</v>
      </c>
      <c r="P265" s="7">
        <f>SUMIF(E161:E181,"=GRBUS",P161:P181)</f>
        <v>0</v>
      </c>
      <c r="Q265" s="7">
        <f>SUMIF(E161:E181,"=GRBUS",Q161:Q181)</f>
        <v>1</v>
      </c>
      <c r="R265" s="7">
        <f>SUMIF(E161:E181,"=GRBUS",R161:R181)</f>
        <v>0</v>
      </c>
      <c r="S265" s="7">
        <f>SUMIF(E161:E181,"=GRBUS",S161:S181)</f>
        <v>0</v>
      </c>
      <c r="T265" s="35">
        <f>SUMIF(E161:E181,"=GRBUS",T161:T181)</f>
        <v>0</v>
      </c>
      <c r="U265" s="27">
        <f t="shared" si="40"/>
        <v>3</v>
      </c>
      <c r="V265" s="15">
        <f t="shared" si="41"/>
        <v>0</v>
      </c>
      <c r="W265">
        <f t="shared" si="42"/>
        <v>3</v>
      </c>
    </row>
    <row r="266" spans="2:23" ht="12.75">
      <c r="B266" s="95" t="s">
        <v>23</v>
      </c>
      <c r="C266" s="96"/>
      <c r="D266" s="97"/>
      <c r="E266" s="103" t="s">
        <v>66</v>
      </c>
      <c r="F266" s="104"/>
      <c r="G266" s="27">
        <f>SUMIF(E161:E181,"=GRENG",G161:G181)</f>
        <v>5</v>
      </c>
      <c r="H266" s="7">
        <f>SUMIF(E161:E181,"=GRENG",H161:H181)</f>
        <v>1</v>
      </c>
      <c r="I266" s="7">
        <f>SUMIF(E161:E181,"=GRENG",I161:I181)</f>
        <v>0</v>
      </c>
      <c r="J266" s="7">
        <f>SUMIF(E161:E181,"=GRENG",J161:J181)</f>
        <v>0</v>
      </c>
      <c r="K266" s="7">
        <f>SUMIF(E161:E181,"=GRENG",K161:K181)</f>
        <v>0</v>
      </c>
      <c r="L266" s="7">
        <f>SUMIF(E161:E181,"=GRENG",L161:L181)</f>
        <v>0</v>
      </c>
      <c r="M266" s="7">
        <f>SUMIF(E161:E181,"=GRENG",M161:M181)</f>
        <v>0</v>
      </c>
      <c r="N266" s="7">
        <f>SUMIF(E161:E181,"=GRENG",N161:N181)</f>
        <v>0</v>
      </c>
      <c r="O266" s="7">
        <f>SUMIF(E161:E181,"=GRENG",O161:O181)</f>
        <v>0</v>
      </c>
      <c r="P266" s="7">
        <f>SUMIF(E161:E181,"=GRENG",P161:P181)</f>
        <v>0</v>
      </c>
      <c r="Q266" s="7">
        <f>SUMIF(E161:E181,"=GRENG",Q161:Q181)</f>
        <v>1</v>
      </c>
      <c r="R266" s="7">
        <f>SUMIF(E161:E181,"=GRENG",R161:R181)</f>
        <v>0</v>
      </c>
      <c r="S266" s="7">
        <f>SUMIF(E161:E181,"=GRENG",S161:S181)</f>
        <v>0</v>
      </c>
      <c r="T266" s="35">
        <f>SUMIF(E161:E181,"=GRENG",T161:T181)</f>
        <v>0</v>
      </c>
      <c r="U266" s="27">
        <f t="shared" si="40"/>
        <v>6</v>
      </c>
      <c r="V266" s="15">
        <f t="shared" si="41"/>
        <v>1</v>
      </c>
      <c r="W266">
        <f t="shared" si="42"/>
        <v>7</v>
      </c>
    </row>
    <row r="267" spans="2:23" ht="12.75">
      <c r="B267" s="95" t="s">
        <v>24</v>
      </c>
      <c r="C267" s="96"/>
      <c r="D267" s="97"/>
      <c r="E267" s="105" t="s">
        <v>63</v>
      </c>
      <c r="F267" s="106"/>
      <c r="G267" s="27">
        <f>SUMIF(E161:E181,"=GRELS",G161:G181)</f>
        <v>3</v>
      </c>
      <c r="H267" s="7">
        <f>SUMIF(E161:E181,"=GRELS",H161:H181)</f>
        <v>1</v>
      </c>
      <c r="I267" s="7">
        <f>SUMIF(E161:E181,"=GRELS",I161:I181)</f>
        <v>0</v>
      </c>
      <c r="J267" s="7">
        <f>SUMIF(E161:E181,"=GRELS",J161:J181)</f>
        <v>0</v>
      </c>
      <c r="K267" s="7">
        <f>SUMIF(E161:E181,"=GRELS",K161:K181)</f>
        <v>0</v>
      </c>
      <c r="L267" s="7">
        <f>SUMIF(E161:E181,"=GRELS",L161:L181)</f>
        <v>0</v>
      </c>
      <c r="M267" s="7">
        <f>SUMIF(E161:E181,"=GRELS",M161:M181)</f>
        <v>0</v>
      </c>
      <c r="N267" s="7">
        <f>SUMIF(E161:E181,"=GRELS",N161:N181)</f>
        <v>1</v>
      </c>
      <c r="O267" s="7">
        <f>SUMIF(E161:E181,"=GRELS",O161:O181)</f>
        <v>0</v>
      </c>
      <c r="P267" s="7">
        <f>SUMIF(E161:E181,"=GRELS",P161:P181)</f>
        <v>0</v>
      </c>
      <c r="Q267" s="7">
        <f>SUMIF(E161:E181,"=GRELS",Q161:Q181)</f>
        <v>1</v>
      </c>
      <c r="R267" s="7">
        <f>SUMIF(E161:E181,"=GRELS",R161:R181)</f>
        <v>1</v>
      </c>
      <c r="S267" s="7">
        <f>SUMIF(E161:E181,"=GRELS",S161:S181)</f>
        <v>0</v>
      </c>
      <c r="T267" s="35">
        <f>SUMIF(E161:E181,"=GRELS",T161:T181)</f>
        <v>0</v>
      </c>
      <c r="U267" s="27">
        <f t="shared" si="40"/>
        <v>4</v>
      </c>
      <c r="V267" s="15">
        <f t="shared" si="41"/>
        <v>3</v>
      </c>
      <c r="W267">
        <f t="shared" si="42"/>
        <v>7</v>
      </c>
    </row>
    <row r="268" spans="2:23" ht="12.75">
      <c r="B268" s="95" t="s">
        <v>25</v>
      </c>
      <c r="C268" s="96"/>
      <c r="D268" s="97"/>
      <c r="E268" s="105" t="s">
        <v>65</v>
      </c>
      <c r="F268" s="106"/>
      <c r="G268" s="27">
        <f>SUMIF(E161:E181,"=GRHSS",G161:G181)</f>
        <v>0</v>
      </c>
      <c r="H268" s="7">
        <f>SUMIF(E161:E181,"=GRHSS",H161:H181)</f>
        <v>1</v>
      </c>
      <c r="I268" s="7">
        <f>SUMIF(E161:E181,"=GRHSS",I161:I181)</f>
        <v>0</v>
      </c>
      <c r="J268" s="7">
        <f>SUMIF(E161:E181,"=GRHSS",J161:J181)</f>
        <v>0</v>
      </c>
      <c r="K268" s="7">
        <f>SUMIF(E161:E181,"=GRHSS",K161:K181)</f>
        <v>0</v>
      </c>
      <c r="L268" s="7">
        <f>SUMIF(E161:E181,"=GRHSS",L161:L181)</f>
        <v>0</v>
      </c>
      <c r="M268" s="7">
        <f>SUMIF(E161:E181,"=GRHSS",M161:M181)</f>
        <v>0</v>
      </c>
      <c r="N268" s="7">
        <f>SUMIF(E161:E181,"=GRHSS",N161:N181)</f>
        <v>0</v>
      </c>
      <c r="O268" s="7">
        <f>SUMIF(E161:E181,"=GRHSS",O161:O181)</f>
        <v>0</v>
      </c>
      <c r="P268" s="7">
        <f>SUMIF(E161:E181,"=GRHSS",P161:P181)</f>
        <v>0</v>
      </c>
      <c r="Q268" s="7">
        <f>SUMIF(E161:E181,"=GRHSS",Q161:Q181)</f>
        <v>3</v>
      </c>
      <c r="R268" s="7">
        <f>SUMIF(E161:E181,"=GRHSS",R161:R181)</f>
        <v>18</v>
      </c>
      <c r="S268" s="7">
        <f>SUMIF(E161:E181,"=GRHSS",S161:S181)</f>
        <v>0</v>
      </c>
      <c r="T268" s="35">
        <f>SUMIF(E161:E181,"=GRHSS",T161:T181)</f>
        <v>2</v>
      </c>
      <c r="U268" s="27">
        <f t="shared" si="40"/>
        <v>3</v>
      </c>
      <c r="V268" s="15">
        <f t="shared" si="41"/>
        <v>21</v>
      </c>
      <c r="W268">
        <f t="shared" si="42"/>
        <v>24</v>
      </c>
    </row>
    <row r="269" spans="2:23" ht="12.75">
      <c r="B269" s="95" t="s">
        <v>26</v>
      </c>
      <c r="C269" s="96"/>
      <c r="D269" s="97"/>
      <c r="E269" s="105" t="s">
        <v>68</v>
      </c>
      <c r="F269" s="106"/>
      <c r="G269" s="27">
        <f>SUMIF(E161:E181,"=GRNUR",G161:G181)</f>
        <v>0</v>
      </c>
      <c r="H269" s="7">
        <f>SUMIF(E161:E181,"=GRNUR",H161:H181)</f>
        <v>0</v>
      </c>
      <c r="I269" s="7">
        <f>SUMIF(E161:E181,"=GRNUR",I161:I181)</f>
        <v>0</v>
      </c>
      <c r="J269" s="7">
        <f>SUMIF(E161:E181,"=GRNUR",J161:J181)</f>
        <v>0</v>
      </c>
      <c r="K269" s="7">
        <f>SUMIF(E161:E181,"=GRNUR",K161:K181)</f>
        <v>0</v>
      </c>
      <c r="L269" s="7">
        <f>SUMIF(E161:E181,"=GRNUR",L161:L181)</f>
        <v>0</v>
      </c>
      <c r="M269" s="7">
        <f>SUMIF(E161:E181,"=GRNUR",M161:M181)</f>
        <v>0</v>
      </c>
      <c r="N269" s="7">
        <f>SUMIF(E161:E181,"=GRNUR",N161:N181)</f>
        <v>0</v>
      </c>
      <c r="O269" s="7">
        <f>SUMIF(E161:E181,"=GRNUR",O161:O181)</f>
        <v>0</v>
      </c>
      <c r="P269" s="7">
        <f>SUMIF(E161:E181,"=GRNUR",P161:P181)</f>
        <v>0</v>
      </c>
      <c r="Q269" s="7">
        <f>SUMIF(E161:E181,"GRNUR",Q161:Q181)</f>
        <v>0</v>
      </c>
      <c r="R269" s="7">
        <f>SUMIF(E161:E181,"=GRNUR",R161:R181)</f>
        <v>1</v>
      </c>
      <c r="S269" s="7">
        <f>SUMIF(E161:E181,"=GRNUR",S161:S181)</f>
        <v>0</v>
      </c>
      <c r="T269" s="35">
        <f>SUMIF(E161:E181,"=GRNUR",T161:T181)</f>
        <v>0</v>
      </c>
      <c r="U269" s="27">
        <f t="shared" si="40"/>
        <v>0</v>
      </c>
      <c r="V269" s="15">
        <f t="shared" si="41"/>
        <v>1</v>
      </c>
      <c r="W269">
        <f t="shared" si="42"/>
        <v>1</v>
      </c>
    </row>
    <row r="270" spans="2:23" ht="12.75">
      <c r="B270" s="95" t="s">
        <v>27</v>
      </c>
      <c r="C270" s="96"/>
      <c r="D270" s="97"/>
      <c r="E270" s="107" t="s">
        <v>67</v>
      </c>
      <c r="F270" s="108"/>
      <c r="G270" s="27">
        <f>SUMIF(E161:E181,"=GOCG",G161:G181)</f>
        <v>2</v>
      </c>
      <c r="H270" s="7">
        <f>SUMIF(E161:E181,"=GOCG",H161:H181)</f>
        <v>0</v>
      </c>
      <c r="I270" s="7">
        <f>SUMIF(E161:E181,"=GOCG",I161:I181)</f>
        <v>0</v>
      </c>
      <c r="J270" s="7">
        <f>SUMIF(E161:E181,"=GOCG",J161:J181)</f>
        <v>1</v>
      </c>
      <c r="K270" s="7">
        <f>SUMIF(E161:E181,"=GOCG",K161:K181)</f>
        <v>0</v>
      </c>
      <c r="L270" s="7">
        <f>SUMIF(E161:E181,"=GOCG",L161:L181)</f>
        <v>0</v>
      </c>
      <c r="M270" s="7">
        <f>SUMIF(E161:E181,"=GOCG",M161:M181)</f>
        <v>0</v>
      </c>
      <c r="N270" s="7">
        <f>SUMIF(E161:E181,"=GOCG",N161:N181)</f>
        <v>0</v>
      </c>
      <c r="O270" s="7">
        <f>SUMIF(E161:E181,"=GOCG",O161:O181)</f>
        <v>0</v>
      </c>
      <c r="P270" s="7">
        <f>SUMIF(E161:E181,"=GOCG",P161:P181)</f>
        <v>0</v>
      </c>
      <c r="Q270" s="7">
        <f>SUMIF(E161:E181,"=GOCG",Q161:Q181)</f>
        <v>0</v>
      </c>
      <c r="R270" s="7">
        <f>SUMIF(E161:E181,"=GOCG",R161:R181)</f>
        <v>2</v>
      </c>
      <c r="S270" s="7">
        <f>SUMIF(E161:E181,"=GOCG",S161:S181)</f>
        <v>1</v>
      </c>
      <c r="T270" s="35">
        <f>SUMIF(E161:E181,"=GOCG",T161:T181)</f>
        <v>0</v>
      </c>
      <c r="U270" s="27">
        <f t="shared" si="40"/>
        <v>3</v>
      </c>
      <c r="V270" s="15">
        <f t="shared" si="41"/>
        <v>3</v>
      </c>
      <c r="W270">
        <f t="shared" si="42"/>
        <v>6</v>
      </c>
    </row>
    <row r="271" spans="2:23" ht="12.75">
      <c r="B271" s="98" t="s">
        <v>28</v>
      </c>
      <c r="C271" s="99"/>
      <c r="D271" s="100"/>
      <c r="E271" s="109" t="s">
        <v>69</v>
      </c>
      <c r="F271" s="110"/>
      <c r="G271" s="28">
        <f>SUMIF(E161:E181,"=GRPH",G161:G181)</f>
        <v>0</v>
      </c>
      <c r="H271" s="16">
        <f>SUMIF(E161:E181,"=GRPH",H161:H181)</f>
        <v>1</v>
      </c>
      <c r="I271" s="16">
        <f>SUMIF(E161:E181,"=GRPH",I161:I181)</f>
        <v>0</v>
      </c>
      <c r="J271" s="16">
        <f>SUMIF(E161:E181,"=GRPH",J161:J181)</f>
        <v>0</v>
      </c>
      <c r="K271" s="16">
        <f>SUMIF(E161:E181,"=GRPH",K161:K181)</f>
        <v>0</v>
      </c>
      <c r="L271" s="16">
        <f>SUMIF(E161:E181,"=GRPH",L161:L181)</f>
        <v>0</v>
      </c>
      <c r="M271" s="16">
        <f>SUMIF(E161:E181,"=GRPH",M161:M181)</f>
        <v>0</v>
      </c>
      <c r="N271" s="16">
        <f>SUMIF(E161:E181,"=GRPH",N161:N181)</f>
        <v>0</v>
      </c>
      <c r="O271" s="16">
        <f>SUMIF(E161:E181,"=GRPH",O161:O181)</f>
        <v>0</v>
      </c>
      <c r="P271" s="16">
        <f>SUMIF(E161:E181,"=GRPH",P161:P181)</f>
        <v>0</v>
      </c>
      <c r="Q271" s="16">
        <f>SUMIF(E161:E181,"=GRPH",Q161:Q181)</f>
        <v>0</v>
      </c>
      <c r="R271" s="16">
        <f>SUMIF(E161:E181,"=GRPH",R161:R181)</f>
        <v>1</v>
      </c>
      <c r="S271" s="16">
        <f>SUMIF(E161:E181,"=GRPH",S161:S181)</f>
        <v>0</v>
      </c>
      <c r="T271" s="39">
        <f>SUMIF(E161:E181,"=GRPH",T161:T181)</f>
        <v>0</v>
      </c>
      <c r="U271" s="28">
        <f t="shared" si="40"/>
        <v>0</v>
      </c>
      <c r="V271" s="18">
        <f t="shared" si="41"/>
        <v>2</v>
      </c>
      <c r="W271">
        <f t="shared" si="42"/>
        <v>2</v>
      </c>
    </row>
    <row r="272" spans="2:23" ht="12.75">
      <c r="B272" s="32" t="s">
        <v>29</v>
      </c>
      <c r="G272">
        <f aca="true" t="shared" si="43" ref="G272:W272">SUM(G264:G271)</f>
        <v>15</v>
      </c>
      <c r="H272">
        <f t="shared" si="43"/>
        <v>5</v>
      </c>
      <c r="I272">
        <f t="shared" si="43"/>
        <v>0</v>
      </c>
      <c r="J272">
        <f t="shared" si="43"/>
        <v>1</v>
      </c>
      <c r="K272">
        <f t="shared" si="43"/>
        <v>0</v>
      </c>
      <c r="L272">
        <f t="shared" si="43"/>
        <v>0</v>
      </c>
      <c r="M272">
        <f t="shared" si="43"/>
        <v>0</v>
      </c>
      <c r="N272">
        <f t="shared" si="43"/>
        <v>1</v>
      </c>
      <c r="O272">
        <f t="shared" si="43"/>
        <v>1</v>
      </c>
      <c r="P272">
        <f t="shared" si="43"/>
        <v>0</v>
      </c>
      <c r="Q272">
        <f t="shared" si="43"/>
        <v>12</v>
      </c>
      <c r="R272">
        <f t="shared" si="43"/>
        <v>29</v>
      </c>
      <c r="S272">
        <f t="shared" si="43"/>
        <v>2</v>
      </c>
      <c r="T272">
        <f t="shared" si="43"/>
        <v>2</v>
      </c>
      <c r="U272">
        <f t="shared" si="43"/>
        <v>30</v>
      </c>
      <c r="V272">
        <f t="shared" si="43"/>
        <v>38</v>
      </c>
      <c r="W272">
        <f t="shared" si="43"/>
        <v>68</v>
      </c>
    </row>
    <row r="273" ht="12.75">
      <c r="B273" s="32"/>
    </row>
    <row r="275" spans="3:22" ht="12.75">
      <c r="C275" s="3" t="s">
        <v>17</v>
      </c>
      <c r="G275" s="91" t="s">
        <v>10</v>
      </c>
      <c r="H275" s="91"/>
      <c r="I275" s="91" t="s">
        <v>12</v>
      </c>
      <c r="J275" s="91"/>
      <c r="K275" s="91" t="s">
        <v>11</v>
      </c>
      <c r="L275" s="91"/>
      <c r="M275" s="91" t="s">
        <v>13</v>
      </c>
      <c r="N275" s="91"/>
      <c r="O275" s="91" t="s">
        <v>4</v>
      </c>
      <c r="P275" s="91"/>
      <c r="Q275" s="91" t="s">
        <v>5</v>
      </c>
      <c r="R275" s="91"/>
      <c r="S275" s="91" t="s">
        <v>6</v>
      </c>
      <c r="T275" s="91"/>
      <c r="U275" s="91" t="s">
        <v>14</v>
      </c>
      <c r="V275" s="91"/>
    </row>
    <row r="276" spans="2:23" ht="12.75">
      <c r="B276" s="3" t="s">
        <v>88</v>
      </c>
      <c r="E276" s="31" t="s">
        <v>89</v>
      </c>
      <c r="G276" s="25" t="s">
        <v>0</v>
      </c>
      <c r="H276" s="25" t="s">
        <v>7</v>
      </c>
      <c r="I276" s="25" t="s">
        <v>0</v>
      </c>
      <c r="J276" s="25" t="s">
        <v>7</v>
      </c>
      <c r="K276" s="25" t="s">
        <v>0</v>
      </c>
      <c r="L276" s="25" t="s">
        <v>7</v>
      </c>
      <c r="M276" s="25" t="s">
        <v>0</v>
      </c>
      <c r="N276" s="25" t="s">
        <v>7</v>
      </c>
      <c r="O276" s="25" t="s">
        <v>0</v>
      </c>
      <c r="P276" s="25" t="s">
        <v>7</v>
      </c>
      <c r="Q276" s="25" t="s">
        <v>0</v>
      </c>
      <c r="R276" s="25" t="s">
        <v>7</v>
      </c>
      <c r="S276" s="25" t="s">
        <v>0</v>
      </c>
      <c r="T276" s="25" t="s">
        <v>7</v>
      </c>
      <c r="U276" s="25" t="s">
        <v>0</v>
      </c>
      <c r="V276" s="25" t="s">
        <v>7</v>
      </c>
      <c r="W276" s="29" t="s">
        <v>2</v>
      </c>
    </row>
    <row r="277" spans="2:23" ht="12.75">
      <c r="B277" s="117" t="s">
        <v>28</v>
      </c>
      <c r="C277" s="118"/>
      <c r="D277" s="118"/>
      <c r="E277" s="119" t="s">
        <v>69</v>
      </c>
      <c r="F277" s="120"/>
      <c r="G277" s="41">
        <f>SUMIF(E191:E191,"=PHARM",G191:G191)</f>
        <v>0</v>
      </c>
      <c r="H277" s="22">
        <f>SUMIF(E191:E191,"=PHARM",H191:H191)</f>
        <v>0</v>
      </c>
      <c r="I277" s="22">
        <f>SUMIF(E191:E191,"=PHARM",I191:I191)</f>
        <v>1</v>
      </c>
      <c r="J277" s="22">
        <f>SUMIF(E191:E191,"=PHARM",J191:J191)</f>
        <v>0</v>
      </c>
      <c r="K277" s="22">
        <f>SUMIF(E191:E191,"=PHARM",K191:K191)</f>
        <v>0</v>
      </c>
      <c r="L277" s="22">
        <f>SUMIF(E191:E191,"=PHARM",L191:L191)</f>
        <v>0</v>
      </c>
      <c r="M277" s="22">
        <f>SUMIF(E191:E191,"=PHARM",M191:M191)</f>
        <v>0</v>
      </c>
      <c r="N277" s="22">
        <f>SUMIF(E191:E191,"=PHARM",N191:N191)</f>
        <v>6</v>
      </c>
      <c r="O277" s="22">
        <f>SUMIF(E191:E191,"=PHARM",O191:O191)</f>
        <v>0</v>
      </c>
      <c r="P277" s="22">
        <f>SUMIF(E191:E191,"=PHARM",P191:P191)</f>
        <v>0</v>
      </c>
      <c r="Q277" s="22">
        <f>SUMIF(E191:E191,"=PHARM",Q191:Q191)</f>
        <v>29</v>
      </c>
      <c r="R277" s="22">
        <f>SUMIF(E191:E191,"=PHARM",R191:R191)</f>
        <v>48</v>
      </c>
      <c r="S277" s="22">
        <f>SUMIF(E191:E191,"=PHARM",S191:S191)</f>
        <v>0</v>
      </c>
      <c r="T277" s="40">
        <f>SUMIF(E191:E191,"=PHARM",T191:T191)</f>
        <v>3</v>
      </c>
      <c r="U277" s="41">
        <f>G277+I277+K277+M277+O277+Q277+S277</f>
        <v>30</v>
      </c>
      <c r="V277" s="24">
        <f>H277+J277+L277+N277+P277+R277+T277</f>
        <v>57</v>
      </c>
      <c r="W277">
        <f>U277+V277</f>
        <v>87</v>
      </c>
    </row>
    <row r="278" spans="2:23" ht="12.75">
      <c r="B278" s="32" t="s">
        <v>29</v>
      </c>
      <c r="G278">
        <f>SUM(G277)</f>
        <v>0</v>
      </c>
      <c r="H278">
        <f aca="true" t="shared" si="44" ref="H278:W278">SUM(H277)</f>
        <v>0</v>
      </c>
      <c r="I278">
        <f t="shared" si="44"/>
        <v>1</v>
      </c>
      <c r="J278">
        <f t="shared" si="44"/>
        <v>0</v>
      </c>
      <c r="K278">
        <f t="shared" si="44"/>
        <v>0</v>
      </c>
      <c r="L278">
        <f t="shared" si="44"/>
        <v>0</v>
      </c>
      <c r="M278">
        <f t="shared" si="44"/>
        <v>0</v>
      </c>
      <c r="N278">
        <f t="shared" si="44"/>
        <v>6</v>
      </c>
      <c r="O278">
        <f t="shared" si="44"/>
        <v>0</v>
      </c>
      <c r="P278">
        <f t="shared" si="44"/>
        <v>0</v>
      </c>
      <c r="Q278">
        <f t="shared" si="44"/>
        <v>29</v>
      </c>
      <c r="R278">
        <f t="shared" si="44"/>
        <v>48</v>
      </c>
      <c r="S278">
        <f t="shared" si="44"/>
        <v>0</v>
      </c>
      <c r="T278">
        <f t="shared" si="44"/>
        <v>3</v>
      </c>
      <c r="U278">
        <f t="shared" si="44"/>
        <v>30</v>
      </c>
      <c r="V278">
        <f t="shared" si="44"/>
        <v>57</v>
      </c>
      <c r="W278">
        <f t="shared" si="44"/>
        <v>87</v>
      </c>
    </row>
    <row r="281" spans="3:22" ht="12.75">
      <c r="C281" s="3" t="s">
        <v>47</v>
      </c>
      <c r="G281" s="91" t="s">
        <v>10</v>
      </c>
      <c r="H281" s="91"/>
      <c r="I281" s="91" t="s">
        <v>12</v>
      </c>
      <c r="J281" s="91"/>
      <c r="K281" s="91" t="s">
        <v>11</v>
      </c>
      <c r="L281" s="91"/>
      <c r="M281" s="91" t="s">
        <v>13</v>
      </c>
      <c r="N281" s="91"/>
      <c r="O281" s="91" t="s">
        <v>4</v>
      </c>
      <c r="P281" s="91"/>
      <c r="Q281" s="91" t="s">
        <v>5</v>
      </c>
      <c r="R281" s="91"/>
      <c r="S281" s="91" t="s">
        <v>6</v>
      </c>
      <c r="T281" s="91"/>
      <c r="U281" s="91" t="s">
        <v>14</v>
      </c>
      <c r="V281" s="91"/>
    </row>
    <row r="282" spans="2:23" ht="12.75">
      <c r="B282" s="3" t="s">
        <v>88</v>
      </c>
      <c r="E282" s="31" t="s">
        <v>89</v>
      </c>
      <c r="G282" s="25" t="s">
        <v>0</v>
      </c>
      <c r="H282" s="25" t="s">
        <v>7</v>
      </c>
      <c r="I282" s="25" t="s">
        <v>0</v>
      </c>
      <c r="J282" s="25" t="s">
        <v>7</v>
      </c>
      <c r="K282" s="25" t="s">
        <v>0</v>
      </c>
      <c r="L282" s="25" t="s">
        <v>7</v>
      </c>
      <c r="M282" s="25" t="s">
        <v>0</v>
      </c>
      <c r="N282" s="25" t="s">
        <v>7</v>
      </c>
      <c r="O282" s="25" t="s">
        <v>0</v>
      </c>
      <c r="P282" s="25" t="s">
        <v>7</v>
      </c>
      <c r="Q282" s="25" t="s">
        <v>0</v>
      </c>
      <c r="R282" s="25" t="s">
        <v>7</v>
      </c>
      <c r="S282" s="25" t="s">
        <v>0</v>
      </c>
      <c r="T282" s="25" t="s">
        <v>7</v>
      </c>
      <c r="U282" s="25" t="s">
        <v>0</v>
      </c>
      <c r="V282" s="25" t="s">
        <v>7</v>
      </c>
      <c r="W282" s="29" t="s">
        <v>2</v>
      </c>
    </row>
    <row r="283" spans="2:23" ht="12.75">
      <c r="B283" s="121" t="s">
        <v>25</v>
      </c>
      <c r="C283" s="122"/>
      <c r="D283" s="123"/>
      <c r="E283" s="119" t="s">
        <v>65</v>
      </c>
      <c r="F283" s="120"/>
      <c r="G283" s="41">
        <f>SUMIF(E201:E201,"=GRHSS",G201:G201)</f>
        <v>0</v>
      </c>
      <c r="H283" s="22">
        <f>SUMIF(E201:E201,"=GRGRHSSS",H201:H201)</f>
        <v>0</v>
      </c>
      <c r="I283" s="22">
        <f>SUMIF(E201:E201,"=GRHSS",I201:I201)</f>
        <v>0</v>
      </c>
      <c r="J283" s="22">
        <f>SUMIF(E201:E201,"=GRHSS",J201:J201)</f>
        <v>0</v>
      </c>
      <c r="K283" s="22">
        <f>SUMIF(E201:E201,"=GRHSS",K201:K201)</f>
        <v>0</v>
      </c>
      <c r="L283" s="22">
        <f>SUMIF(E201:E201,"=GRHSS",L201:L201)</f>
        <v>0</v>
      </c>
      <c r="M283" s="22">
        <f>SUMIF(E201:E201,"=GRHSS",M201:M201)</f>
        <v>0</v>
      </c>
      <c r="N283" s="22">
        <f>SUMIF(E201:E201,"=GRHSS",N201:N201)</f>
        <v>0</v>
      </c>
      <c r="O283" s="22">
        <f>SUMIF(E201:E201,"=GRHSS",O201:O201)</f>
        <v>0</v>
      </c>
      <c r="P283" s="22">
        <f>SUMIF(E201:E201,"=GRHSS",P201:P201)</f>
        <v>0</v>
      </c>
      <c r="Q283" s="22">
        <f>SUMIF(E201:E201,"=GRHSS",Q201:Q201)</f>
        <v>0</v>
      </c>
      <c r="R283" s="22">
        <f>SUMIF(E201:E201,"=GRHSS",R201:R201)</f>
        <v>0</v>
      </c>
      <c r="S283" s="22">
        <f>SUMIF(E201:E201,"=GRHSS",S201:S201)</f>
        <v>0</v>
      </c>
      <c r="T283" s="40">
        <f>SUMIF(E201:E201,"=GRHSS",T201:T201)</f>
        <v>0</v>
      </c>
      <c r="U283" s="41">
        <f>G283+I283+K283+M283+O283+Q283+S283</f>
        <v>0</v>
      </c>
      <c r="V283" s="24">
        <f>H283+J283+L283+N283+P283+R283+T283</f>
        <v>0</v>
      </c>
      <c r="W283">
        <f>U283+V283</f>
        <v>0</v>
      </c>
    </row>
    <row r="284" spans="2:23" ht="12.75">
      <c r="B284" s="32" t="s">
        <v>29</v>
      </c>
      <c r="G284">
        <f aca="true" t="shared" si="45" ref="G284:W284">SUM(G283)</f>
        <v>0</v>
      </c>
      <c r="H284">
        <f t="shared" si="45"/>
        <v>0</v>
      </c>
      <c r="I284">
        <f t="shared" si="45"/>
        <v>0</v>
      </c>
      <c r="J284">
        <f t="shared" si="45"/>
        <v>0</v>
      </c>
      <c r="K284">
        <f t="shared" si="45"/>
        <v>0</v>
      </c>
      <c r="L284">
        <f t="shared" si="45"/>
        <v>0</v>
      </c>
      <c r="M284">
        <f t="shared" si="45"/>
        <v>0</v>
      </c>
      <c r="N284">
        <f t="shared" si="45"/>
        <v>0</v>
      </c>
      <c r="O284">
        <f t="shared" si="45"/>
        <v>0</v>
      </c>
      <c r="P284">
        <f t="shared" si="45"/>
        <v>0</v>
      </c>
      <c r="Q284">
        <f t="shared" si="45"/>
        <v>0</v>
      </c>
      <c r="R284">
        <f t="shared" si="45"/>
        <v>0</v>
      </c>
      <c r="S284">
        <f t="shared" si="45"/>
        <v>0</v>
      </c>
      <c r="T284">
        <f t="shared" si="45"/>
        <v>0</v>
      </c>
      <c r="U284">
        <f t="shared" si="45"/>
        <v>0</v>
      </c>
      <c r="V284">
        <f t="shared" si="45"/>
        <v>0</v>
      </c>
      <c r="W284">
        <f t="shared" si="45"/>
        <v>0</v>
      </c>
    </row>
  </sheetData>
  <mergeCells count="149">
    <mergeCell ref="C221:F221"/>
    <mergeCell ref="C217:F217"/>
    <mergeCell ref="C218:F218"/>
    <mergeCell ref="C219:F219"/>
    <mergeCell ref="C220:F220"/>
    <mergeCell ref="S281:T281"/>
    <mergeCell ref="U281:V281"/>
    <mergeCell ref="B283:D283"/>
    <mergeCell ref="E283:F283"/>
    <mergeCell ref="K281:L281"/>
    <mergeCell ref="M281:N281"/>
    <mergeCell ref="O281:P281"/>
    <mergeCell ref="Q281:R281"/>
    <mergeCell ref="B277:D277"/>
    <mergeCell ref="E277:F277"/>
    <mergeCell ref="G281:H281"/>
    <mergeCell ref="I281:J281"/>
    <mergeCell ref="B254:D254"/>
    <mergeCell ref="B255:D255"/>
    <mergeCell ref="B256:D256"/>
    <mergeCell ref="B258:D258"/>
    <mergeCell ref="B257:D257"/>
    <mergeCell ref="B250:D250"/>
    <mergeCell ref="B251:D251"/>
    <mergeCell ref="B252:D252"/>
    <mergeCell ref="B253:D253"/>
    <mergeCell ref="E244:F244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E240:F240"/>
    <mergeCell ref="E241:F241"/>
    <mergeCell ref="E242:F242"/>
    <mergeCell ref="E243:F243"/>
    <mergeCell ref="E236:F236"/>
    <mergeCell ref="E237:F237"/>
    <mergeCell ref="E238:F238"/>
    <mergeCell ref="E239:F239"/>
    <mergeCell ref="E254:F254"/>
    <mergeCell ref="E255:F255"/>
    <mergeCell ref="E256:F256"/>
    <mergeCell ref="E258:F258"/>
    <mergeCell ref="E257:F257"/>
    <mergeCell ref="E250:F250"/>
    <mergeCell ref="E251:F251"/>
    <mergeCell ref="E252:F252"/>
    <mergeCell ref="E253:F253"/>
    <mergeCell ref="E268:F268"/>
    <mergeCell ref="E269:F269"/>
    <mergeCell ref="E270:F270"/>
    <mergeCell ref="E271:F271"/>
    <mergeCell ref="E264:F264"/>
    <mergeCell ref="E265:F265"/>
    <mergeCell ref="E266:F266"/>
    <mergeCell ref="E267:F267"/>
    <mergeCell ref="B268:D268"/>
    <mergeCell ref="B269:D269"/>
    <mergeCell ref="B270:D270"/>
    <mergeCell ref="B271:D271"/>
    <mergeCell ref="B264:D264"/>
    <mergeCell ref="B265:D265"/>
    <mergeCell ref="B266:D266"/>
    <mergeCell ref="B267:D267"/>
    <mergeCell ref="O199:P199"/>
    <mergeCell ref="Q199:R199"/>
    <mergeCell ref="S199:T199"/>
    <mergeCell ref="U199:V199"/>
    <mergeCell ref="G199:H199"/>
    <mergeCell ref="I199:J199"/>
    <mergeCell ref="K199:L199"/>
    <mergeCell ref="M199:N199"/>
    <mergeCell ref="O215:P215"/>
    <mergeCell ref="Q215:R215"/>
    <mergeCell ref="S215:T215"/>
    <mergeCell ref="U215:V215"/>
    <mergeCell ref="G215:H215"/>
    <mergeCell ref="I215:J215"/>
    <mergeCell ref="K215:L215"/>
    <mergeCell ref="M215:N215"/>
    <mergeCell ref="O189:P189"/>
    <mergeCell ref="Q189:R189"/>
    <mergeCell ref="S189:T189"/>
    <mergeCell ref="U189:V189"/>
    <mergeCell ref="G189:H189"/>
    <mergeCell ref="I189:J189"/>
    <mergeCell ref="K189:L189"/>
    <mergeCell ref="M189:N189"/>
    <mergeCell ref="O159:P159"/>
    <mergeCell ref="Q159:R159"/>
    <mergeCell ref="S159:T159"/>
    <mergeCell ref="U159:V159"/>
    <mergeCell ref="G159:H159"/>
    <mergeCell ref="I159:J159"/>
    <mergeCell ref="K159:L159"/>
    <mergeCell ref="M159:N159"/>
    <mergeCell ref="O99:P99"/>
    <mergeCell ref="Q99:R99"/>
    <mergeCell ref="S99:T99"/>
    <mergeCell ref="U99:V99"/>
    <mergeCell ref="G99:H99"/>
    <mergeCell ref="I99:J99"/>
    <mergeCell ref="K99:L99"/>
    <mergeCell ref="M99:N99"/>
    <mergeCell ref="O5:P5"/>
    <mergeCell ref="Q5:R5"/>
    <mergeCell ref="S5:T5"/>
    <mergeCell ref="U5:V5"/>
    <mergeCell ref="G5:H5"/>
    <mergeCell ref="I5:J5"/>
    <mergeCell ref="K5:L5"/>
    <mergeCell ref="M5:N5"/>
    <mergeCell ref="G234:H234"/>
    <mergeCell ref="I234:J234"/>
    <mergeCell ref="K234:L234"/>
    <mergeCell ref="M234:N234"/>
    <mergeCell ref="O234:P234"/>
    <mergeCell ref="Q234:R234"/>
    <mergeCell ref="S234:T234"/>
    <mergeCell ref="U234:V234"/>
    <mergeCell ref="G248:H248"/>
    <mergeCell ref="I248:J248"/>
    <mergeCell ref="K248:L248"/>
    <mergeCell ref="M248:N248"/>
    <mergeCell ref="O248:P248"/>
    <mergeCell ref="Q248:R248"/>
    <mergeCell ref="S248:T248"/>
    <mergeCell ref="U248:V248"/>
    <mergeCell ref="G262:H262"/>
    <mergeCell ref="I262:J262"/>
    <mergeCell ref="K262:L262"/>
    <mergeCell ref="M262:N262"/>
    <mergeCell ref="O262:P262"/>
    <mergeCell ref="Q262:R262"/>
    <mergeCell ref="S262:T262"/>
    <mergeCell ref="U262:V262"/>
    <mergeCell ref="G275:H275"/>
    <mergeCell ref="I275:J275"/>
    <mergeCell ref="K275:L275"/>
    <mergeCell ref="M275:N275"/>
    <mergeCell ref="O275:P275"/>
    <mergeCell ref="Q275:R275"/>
    <mergeCell ref="S275:T275"/>
    <mergeCell ref="U275:V275"/>
  </mergeCells>
  <printOptions/>
  <pageMargins left="0.75" right="0.75" top="1" bottom="0.75" header="0.5" footer="0.5"/>
  <pageSetup horizontalDpi="600" verticalDpi="600" orientation="landscape" scale="57" r:id="rId1"/>
  <rowBreaks count="5" manualBreakCount="5">
    <brk id="94" max="255" man="1"/>
    <brk id="152" max="22" man="1"/>
    <brk id="184" max="255" man="1"/>
    <brk id="211" max="255" man="1"/>
    <brk id="2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2" customWidth="1"/>
    <col min="2" max="2" width="8.7109375" style="1" customWidth="1"/>
    <col min="3" max="3" width="7.7109375" style="48" bestFit="1" customWidth="1"/>
    <col min="4" max="4" width="14.7109375" style="0" customWidth="1"/>
    <col min="5" max="5" width="30.7109375" style="48" customWidth="1"/>
    <col min="6" max="6" width="6.7109375" style="1" customWidth="1"/>
  </cols>
  <sheetData>
    <row r="1" ht="12.75">
      <c r="A1" s="44" t="s">
        <v>9</v>
      </c>
    </row>
    <row r="2" ht="12.75">
      <c r="A2" s="44" t="s">
        <v>87</v>
      </c>
    </row>
    <row r="3" ht="12.75">
      <c r="A3" s="3" t="s">
        <v>313</v>
      </c>
    </row>
    <row r="4" ht="12.75">
      <c r="A4" s="45" t="s">
        <v>276</v>
      </c>
    </row>
    <row r="5" ht="12.75">
      <c r="A5" s="47"/>
    </row>
    <row r="7" spans="1:6" ht="12.75">
      <c r="A7" s="10" t="s">
        <v>3</v>
      </c>
      <c r="B7" s="52" t="s">
        <v>51</v>
      </c>
      <c r="C7" s="61" t="s">
        <v>84</v>
      </c>
      <c r="D7" s="51" t="s">
        <v>82</v>
      </c>
      <c r="E7" s="51" t="s">
        <v>83</v>
      </c>
      <c r="F7" s="10" t="s">
        <v>45</v>
      </c>
    </row>
    <row r="8" spans="1:6" ht="12.75">
      <c r="A8" s="63" t="s">
        <v>418</v>
      </c>
      <c r="B8" s="82" t="s">
        <v>281</v>
      </c>
      <c r="C8" s="64" t="s">
        <v>53</v>
      </c>
      <c r="D8" s="12" t="s">
        <v>419</v>
      </c>
      <c r="E8" s="64" t="s">
        <v>420</v>
      </c>
      <c r="F8" s="79" t="s">
        <v>30</v>
      </c>
    </row>
    <row r="9" spans="1:6" ht="12.75">
      <c r="A9" s="65" t="s">
        <v>418</v>
      </c>
      <c r="B9" s="59" t="s">
        <v>573</v>
      </c>
      <c r="C9" s="62" t="s">
        <v>53</v>
      </c>
      <c r="D9" s="7" t="s">
        <v>421</v>
      </c>
      <c r="E9" s="62" t="s">
        <v>422</v>
      </c>
      <c r="F9" s="80" t="s">
        <v>30</v>
      </c>
    </row>
    <row r="10" spans="1:6" ht="12.75">
      <c r="A10" s="65" t="s">
        <v>418</v>
      </c>
      <c r="B10" s="59" t="s">
        <v>290</v>
      </c>
      <c r="C10" s="62" t="s">
        <v>53</v>
      </c>
      <c r="D10" s="7" t="s">
        <v>423</v>
      </c>
      <c r="E10" s="62" t="s">
        <v>424</v>
      </c>
      <c r="F10" s="80" t="s">
        <v>30</v>
      </c>
    </row>
    <row r="11" spans="1:6" ht="12.75">
      <c r="A11" s="65" t="s">
        <v>418</v>
      </c>
      <c r="B11" s="59" t="s">
        <v>282</v>
      </c>
      <c r="C11" s="62" t="s">
        <v>53</v>
      </c>
      <c r="D11" s="7" t="s">
        <v>425</v>
      </c>
      <c r="E11" s="62" t="s">
        <v>426</v>
      </c>
      <c r="F11" s="80" t="s">
        <v>30</v>
      </c>
    </row>
    <row r="12" spans="1:6" ht="12.75">
      <c r="A12" s="65" t="s">
        <v>418</v>
      </c>
      <c r="B12" s="59" t="s">
        <v>283</v>
      </c>
      <c r="C12" s="62" t="s">
        <v>53</v>
      </c>
      <c r="D12" s="7" t="s">
        <v>427</v>
      </c>
      <c r="E12" s="62" t="s">
        <v>428</v>
      </c>
      <c r="F12" s="80" t="s">
        <v>30</v>
      </c>
    </row>
    <row r="13" spans="1:6" ht="12.75">
      <c r="A13" s="65" t="s">
        <v>418</v>
      </c>
      <c r="B13" s="59" t="s">
        <v>574</v>
      </c>
      <c r="C13" s="62" t="s">
        <v>20</v>
      </c>
      <c r="D13" s="7" t="s">
        <v>429</v>
      </c>
      <c r="E13" s="62" t="s">
        <v>430</v>
      </c>
      <c r="F13" s="80" t="s">
        <v>34</v>
      </c>
    </row>
    <row r="14" spans="1:6" ht="12.75">
      <c r="A14" s="65" t="s">
        <v>418</v>
      </c>
      <c r="B14" s="59" t="s">
        <v>288</v>
      </c>
      <c r="C14" s="62" t="s">
        <v>33</v>
      </c>
      <c r="D14" s="7" t="s">
        <v>431</v>
      </c>
      <c r="E14" s="62" t="s">
        <v>432</v>
      </c>
      <c r="F14" s="80" t="s">
        <v>33</v>
      </c>
    </row>
    <row r="15" spans="1:6" ht="12.75">
      <c r="A15" s="65" t="s">
        <v>418</v>
      </c>
      <c r="B15" s="8">
        <v>149999</v>
      </c>
      <c r="C15" s="62" t="s">
        <v>54</v>
      </c>
      <c r="D15" s="7" t="s">
        <v>433</v>
      </c>
      <c r="E15" s="62" t="s">
        <v>434</v>
      </c>
      <c r="F15" s="80" t="s">
        <v>36</v>
      </c>
    </row>
    <row r="16" spans="1:6" ht="12.75">
      <c r="A16" s="65" t="s">
        <v>418</v>
      </c>
      <c r="B16" s="8">
        <v>190501</v>
      </c>
      <c r="C16" s="62" t="s">
        <v>53</v>
      </c>
      <c r="D16" s="7" t="s">
        <v>435</v>
      </c>
      <c r="E16" s="62" t="s">
        <v>436</v>
      </c>
      <c r="F16" s="80" t="s">
        <v>30</v>
      </c>
    </row>
    <row r="17" spans="1:6" ht="12.75">
      <c r="A17" s="65" t="s">
        <v>418</v>
      </c>
      <c r="B17" s="8">
        <v>260399</v>
      </c>
      <c r="C17" s="62" t="s">
        <v>20</v>
      </c>
      <c r="D17" s="7" t="s">
        <v>437</v>
      </c>
      <c r="E17" s="62" t="s">
        <v>438</v>
      </c>
      <c r="F17" s="80" t="s">
        <v>37</v>
      </c>
    </row>
    <row r="18" spans="1:6" ht="12.75">
      <c r="A18" s="65" t="s">
        <v>418</v>
      </c>
      <c r="B18" s="8">
        <v>260399</v>
      </c>
      <c r="C18" s="62" t="s">
        <v>53</v>
      </c>
      <c r="D18" s="7" t="s">
        <v>439</v>
      </c>
      <c r="E18" s="62" t="s">
        <v>440</v>
      </c>
      <c r="F18" s="80" t="s">
        <v>37</v>
      </c>
    </row>
    <row r="19" spans="1:6" ht="12.75">
      <c r="A19" s="65" t="s">
        <v>418</v>
      </c>
      <c r="B19" s="8">
        <v>260502</v>
      </c>
      <c r="C19" s="62" t="s">
        <v>20</v>
      </c>
      <c r="D19" s="7" t="s">
        <v>441</v>
      </c>
      <c r="E19" s="62" t="s">
        <v>56</v>
      </c>
      <c r="F19" s="80" t="s">
        <v>30</v>
      </c>
    </row>
    <row r="20" spans="1:6" ht="12.75">
      <c r="A20" s="65" t="s">
        <v>418</v>
      </c>
      <c r="B20" s="8">
        <v>260701</v>
      </c>
      <c r="C20" s="62" t="s">
        <v>20</v>
      </c>
      <c r="D20" s="7" t="s">
        <v>442</v>
      </c>
      <c r="E20" s="62" t="s">
        <v>572</v>
      </c>
      <c r="F20" s="80" t="s">
        <v>37</v>
      </c>
    </row>
    <row r="21" spans="1:6" ht="12.75">
      <c r="A21" s="65" t="s">
        <v>418</v>
      </c>
      <c r="B21" s="8">
        <v>261302</v>
      </c>
      <c r="C21" s="62" t="s">
        <v>20</v>
      </c>
      <c r="D21" s="7" t="s">
        <v>443</v>
      </c>
      <c r="E21" s="62" t="s">
        <v>355</v>
      </c>
      <c r="F21" s="80" t="s">
        <v>37</v>
      </c>
    </row>
    <row r="22" spans="1:6" ht="12.75">
      <c r="A22" s="65" t="s">
        <v>418</v>
      </c>
      <c r="B22" s="8">
        <v>309999</v>
      </c>
      <c r="C22" s="62" t="s">
        <v>32</v>
      </c>
      <c r="D22" s="7" t="s">
        <v>444</v>
      </c>
      <c r="E22" s="62" t="s">
        <v>445</v>
      </c>
      <c r="F22" s="80" t="s">
        <v>32</v>
      </c>
    </row>
    <row r="23" spans="1:6" ht="12.75">
      <c r="A23" s="65" t="s">
        <v>418</v>
      </c>
      <c r="B23" s="8">
        <v>400601</v>
      </c>
      <c r="C23" s="62" t="s">
        <v>53</v>
      </c>
      <c r="D23" s="7" t="s">
        <v>446</v>
      </c>
      <c r="E23" s="62" t="s">
        <v>447</v>
      </c>
      <c r="F23" s="80" t="s">
        <v>30</v>
      </c>
    </row>
    <row r="24" spans="1:6" ht="12.75">
      <c r="A24" s="65" t="s">
        <v>418</v>
      </c>
      <c r="B24" s="8">
        <v>400801</v>
      </c>
      <c r="C24" s="62" t="s">
        <v>20</v>
      </c>
      <c r="D24" s="7" t="s">
        <v>448</v>
      </c>
      <c r="E24" s="62" t="s">
        <v>449</v>
      </c>
      <c r="F24" s="80" t="s">
        <v>35</v>
      </c>
    </row>
    <row r="25" spans="1:6" ht="12.75">
      <c r="A25" s="65" t="s">
        <v>418</v>
      </c>
      <c r="B25" s="8">
        <v>440501</v>
      </c>
      <c r="C25" s="62" t="s">
        <v>20</v>
      </c>
      <c r="D25" s="7" t="s">
        <v>450</v>
      </c>
      <c r="E25" s="62" t="s">
        <v>367</v>
      </c>
      <c r="F25" s="80" t="s">
        <v>30</v>
      </c>
    </row>
    <row r="26" spans="1:6" ht="12.75">
      <c r="A26" s="65" t="s">
        <v>418</v>
      </c>
      <c r="B26" s="8">
        <v>440501</v>
      </c>
      <c r="C26" s="62" t="s">
        <v>20</v>
      </c>
      <c r="D26" s="7" t="s">
        <v>451</v>
      </c>
      <c r="E26" s="62" t="s">
        <v>59</v>
      </c>
      <c r="F26" s="80" t="s">
        <v>30</v>
      </c>
    </row>
    <row r="27" spans="1:6" ht="12.75">
      <c r="A27" s="65" t="s">
        <v>418</v>
      </c>
      <c r="B27" s="8">
        <v>500501</v>
      </c>
      <c r="C27" s="62" t="s">
        <v>20</v>
      </c>
      <c r="D27" s="7" t="s">
        <v>452</v>
      </c>
      <c r="E27" s="62" t="s">
        <v>453</v>
      </c>
      <c r="F27" s="80" t="s">
        <v>1</v>
      </c>
    </row>
    <row r="28" spans="1:6" ht="12.75">
      <c r="A28" s="65" t="s">
        <v>418</v>
      </c>
      <c r="B28" s="8">
        <v>500702</v>
      </c>
      <c r="C28" s="62" t="s">
        <v>20</v>
      </c>
      <c r="D28" s="7" t="s">
        <v>454</v>
      </c>
      <c r="E28" s="62" t="s">
        <v>455</v>
      </c>
      <c r="F28" s="80" t="s">
        <v>1</v>
      </c>
    </row>
    <row r="29" spans="1:6" ht="12.75">
      <c r="A29" s="65" t="s">
        <v>418</v>
      </c>
      <c r="B29" s="8">
        <v>500904</v>
      </c>
      <c r="C29" s="62" t="s">
        <v>20</v>
      </c>
      <c r="D29" s="7" t="s">
        <v>456</v>
      </c>
      <c r="E29" s="62" t="s">
        <v>457</v>
      </c>
      <c r="F29" s="80" t="s">
        <v>1</v>
      </c>
    </row>
    <row r="30" spans="1:6" ht="12.75">
      <c r="A30" s="65" t="s">
        <v>418</v>
      </c>
      <c r="B30" s="8">
        <v>510602</v>
      </c>
      <c r="C30" s="62" t="s">
        <v>32</v>
      </c>
      <c r="D30" s="7" t="s">
        <v>458</v>
      </c>
      <c r="E30" s="62" t="s">
        <v>459</v>
      </c>
      <c r="F30" s="80" t="s">
        <v>32</v>
      </c>
    </row>
    <row r="31" spans="1:6" ht="12.75">
      <c r="A31" s="65" t="s">
        <v>418</v>
      </c>
      <c r="B31" s="8">
        <v>510602</v>
      </c>
      <c r="C31" s="62" t="s">
        <v>32</v>
      </c>
      <c r="D31" s="7" t="s">
        <v>460</v>
      </c>
      <c r="E31" s="62" t="s">
        <v>461</v>
      </c>
      <c r="F31" s="80" t="s">
        <v>32</v>
      </c>
    </row>
    <row r="32" spans="1:6" ht="12.75">
      <c r="A32" s="65" t="s">
        <v>418</v>
      </c>
      <c r="B32" s="8">
        <v>511005</v>
      </c>
      <c r="C32" s="62" t="s">
        <v>53</v>
      </c>
      <c r="D32" s="7" t="s">
        <v>462</v>
      </c>
      <c r="E32" s="62" t="s">
        <v>60</v>
      </c>
      <c r="F32" s="80" t="s">
        <v>30</v>
      </c>
    </row>
    <row r="33" spans="1:6" ht="12.75">
      <c r="A33" s="65" t="s">
        <v>418</v>
      </c>
      <c r="B33" s="8">
        <v>520804</v>
      </c>
      <c r="C33" s="62" t="s">
        <v>41</v>
      </c>
      <c r="D33" s="7" t="s">
        <v>463</v>
      </c>
      <c r="E33" s="62" t="s">
        <v>464</v>
      </c>
      <c r="F33" s="80" t="s">
        <v>41</v>
      </c>
    </row>
    <row r="34" spans="1:6" ht="12.75">
      <c r="A34" s="65"/>
      <c r="B34" s="8"/>
      <c r="C34" s="62"/>
      <c r="D34" s="7"/>
      <c r="E34" s="62"/>
      <c r="F34" s="80"/>
    </row>
    <row r="35" spans="1:6" ht="12.75">
      <c r="A35" s="65" t="s">
        <v>465</v>
      </c>
      <c r="B35" s="8">
        <v>119999</v>
      </c>
      <c r="C35" s="62" t="s">
        <v>62</v>
      </c>
      <c r="D35" s="7" t="s">
        <v>466</v>
      </c>
      <c r="E35" s="62" t="s">
        <v>467</v>
      </c>
      <c r="F35" s="80" t="s">
        <v>35</v>
      </c>
    </row>
    <row r="36" spans="1:6" ht="12.75">
      <c r="A36" s="65" t="s">
        <v>465</v>
      </c>
      <c r="B36" s="8">
        <v>130101</v>
      </c>
      <c r="C36" s="62" t="s">
        <v>65</v>
      </c>
      <c r="D36" s="7" t="s">
        <v>78</v>
      </c>
      <c r="E36" s="62" t="s">
        <v>79</v>
      </c>
      <c r="F36" s="80" t="s">
        <v>32</v>
      </c>
    </row>
    <row r="37" spans="1:6" ht="12.75">
      <c r="A37" s="65" t="s">
        <v>465</v>
      </c>
      <c r="B37" s="8">
        <v>131312</v>
      </c>
      <c r="C37" s="62" t="s">
        <v>62</v>
      </c>
      <c r="D37" s="7" t="s">
        <v>468</v>
      </c>
      <c r="E37" s="62" t="s">
        <v>469</v>
      </c>
      <c r="F37" s="80" t="s">
        <v>1</v>
      </c>
    </row>
    <row r="38" spans="1:6" ht="12.75">
      <c r="A38" s="65" t="s">
        <v>465</v>
      </c>
      <c r="B38" s="8">
        <v>131334</v>
      </c>
      <c r="C38" s="62" t="s">
        <v>62</v>
      </c>
      <c r="D38" s="7" t="s">
        <v>470</v>
      </c>
      <c r="E38" s="62" t="s">
        <v>471</v>
      </c>
      <c r="F38" s="80" t="s">
        <v>31</v>
      </c>
    </row>
    <row r="39" spans="1:6" ht="12.75">
      <c r="A39" s="65" t="s">
        <v>465</v>
      </c>
      <c r="B39" s="8">
        <v>190501</v>
      </c>
      <c r="C39" s="62" t="s">
        <v>63</v>
      </c>
      <c r="D39" s="7" t="s">
        <v>472</v>
      </c>
      <c r="E39" s="62" t="s">
        <v>473</v>
      </c>
      <c r="F39" s="80" t="s">
        <v>30</v>
      </c>
    </row>
    <row r="40" spans="1:6" ht="12.75">
      <c r="A40" s="65" t="s">
        <v>465</v>
      </c>
      <c r="B40" s="8">
        <v>190501</v>
      </c>
      <c r="C40" s="62" t="s">
        <v>63</v>
      </c>
      <c r="D40" s="7" t="s">
        <v>474</v>
      </c>
      <c r="E40" s="62" t="s">
        <v>473</v>
      </c>
      <c r="F40" s="80" t="s">
        <v>30</v>
      </c>
    </row>
    <row r="41" spans="1:6" ht="12.75">
      <c r="A41" s="65" t="s">
        <v>465</v>
      </c>
      <c r="B41" s="8">
        <v>190701</v>
      </c>
      <c r="C41" s="62" t="s">
        <v>65</v>
      </c>
      <c r="D41" s="7" t="s">
        <v>475</v>
      </c>
      <c r="E41" s="62" t="s">
        <v>476</v>
      </c>
      <c r="F41" s="80" t="s">
        <v>32</v>
      </c>
    </row>
    <row r="42" spans="1:6" ht="12.75">
      <c r="A42" s="65" t="s">
        <v>465</v>
      </c>
      <c r="B42" s="8">
        <v>190901</v>
      </c>
      <c r="C42" s="62" t="s">
        <v>65</v>
      </c>
      <c r="D42" s="7" t="s">
        <v>477</v>
      </c>
      <c r="E42" s="62" t="s">
        <v>478</v>
      </c>
      <c r="F42" s="80" t="s">
        <v>32</v>
      </c>
    </row>
    <row r="43" spans="1:6" ht="12.75">
      <c r="A43" s="65" t="s">
        <v>465</v>
      </c>
      <c r="B43" s="8">
        <v>250101</v>
      </c>
      <c r="C43" s="62" t="s">
        <v>62</v>
      </c>
      <c r="D43" s="7" t="s">
        <v>479</v>
      </c>
      <c r="E43" s="62" t="s">
        <v>480</v>
      </c>
      <c r="F43" s="80" t="s">
        <v>31</v>
      </c>
    </row>
    <row r="44" spans="1:6" ht="12.75">
      <c r="A44" s="65" t="s">
        <v>465</v>
      </c>
      <c r="B44" s="8">
        <v>259999</v>
      </c>
      <c r="C44" s="62" t="s">
        <v>62</v>
      </c>
      <c r="D44" s="7" t="s">
        <v>481</v>
      </c>
      <c r="E44" s="62" t="s">
        <v>482</v>
      </c>
      <c r="F44" s="80" t="s">
        <v>31</v>
      </c>
    </row>
    <row r="45" spans="1:6" ht="12.75">
      <c r="A45" s="65" t="s">
        <v>465</v>
      </c>
      <c r="B45" s="8">
        <v>511608</v>
      </c>
      <c r="C45" s="62" t="s">
        <v>68</v>
      </c>
      <c r="D45" s="7" t="s">
        <v>483</v>
      </c>
      <c r="E45" s="62" t="s">
        <v>484</v>
      </c>
      <c r="F45" s="80" t="s">
        <v>39</v>
      </c>
    </row>
    <row r="46" spans="1:6" ht="12.75">
      <c r="A46" s="65" t="s">
        <v>465</v>
      </c>
      <c r="B46" s="8">
        <v>521001</v>
      </c>
      <c r="C46" s="62" t="s">
        <v>71</v>
      </c>
      <c r="D46" s="7" t="s">
        <v>485</v>
      </c>
      <c r="E46" s="62" t="s">
        <v>486</v>
      </c>
      <c r="F46" s="80" t="s">
        <v>43</v>
      </c>
    </row>
    <row r="47" spans="1:6" ht="12.75">
      <c r="A47" s="65" t="s">
        <v>465</v>
      </c>
      <c r="B47" s="8">
        <v>521001</v>
      </c>
      <c r="C47" s="62" t="s">
        <v>71</v>
      </c>
      <c r="D47" s="7" t="s">
        <v>487</v>
      </c>
      <c r="E47" s="62" t="s">
        <v>486</v>
      </c>
      <c r="F47" s="80" t="s">
        <v>43</v>
      </c>
    </row>
    <row r="48" spans="1:6" ht="12.75">
      <c r="A48" s="65" t="s">
        <v>465</v>
      </c>
      <c r="B48" s="8">
        <v>521002</v>
      </c>
      <c r="C48" s="62" t="s">
        <v>71</v>
      </c>
      <c r="D48" s="7" t="s">
        <v>488</v>
      </c>
      <c r="E48" s="62" t="s">
        <v>489</v>
      </c>
      <c r="F48" s="80" t="s">
        <v>43</v>
      </c>
    </row>
    <row r="49" spans="1:6" ht="12.75">
      <c r="A49" s="65" t="s">
        <v>465</v>
      </c>
      <c r="B49" s="8">
        <v>999950</v>
      </c>
      <c r="C49" s="62" t="s">
        <v>65</v>
      </c>
      <c r="D49" s="7" t="s">
        <v>490</v>
      </c>
      <c r="E49" s="62" t="s">
        <v>491</v>
      </c>
      <c r="F49" s="80" t="s">
        <v>32</v>
      </c>
    </row>
    <row r="50" spans="1:6" ht="12.75">
      <c r="A50" s="65" t="s">
        <v>465</v>
      </c>
      <c r="B50" s="8">
        <v>999950</v>
      </c>
      <c r="C50" s="62" t="s">
        <v>492</v>
      </c>
      <c r="D50" s="7" t="s">
        <v>493</v>
      </c>
      <c r="E50" s="62" t="s">
        <v>494</v>
      </c>
      <c r="F50" s="80" t="s">
        <v>30</v>
      </c>
    </row>
    <row r="51" spans="1:6" ht="12.75">
      <c r="A51" s="65"/>
      <c r="B51" s="8"/>
      <c r="C51" s="62"/>
      <c r="D51" s="7"/>
      <c r="E51" s="62"/>
      <c r="F51" s="80"/>
    </row>
    <row r="52" spans="1:6" ht="12.75">
      <c r="A52" s="65" t="s">
        <v>495</v>
      </c>
      <c r="B52" s="59" t="s">
        <v>284</v>
      </c>
      <c r="C52" s="62" t="s">
        <v>63</v>
      </c>
      <c r="D52" s="7" t="s">
        <v>496</v>
      </c>
      <c r="E52" s="62" t="s">
        <v>497</v>
      </c>
      <c r="F52" s="80" t="s">
        <v>30</v>
      </c>
    </row>
    <row r="53" spans="1:6" ht="12.75">
      <c r="A53" s="65" t="s">
        <v>495</v>
      </c>
      <c r="B53" s="59" t="s">
        <v>284</v>
      </c>
      <c r="C53" s="62" t="s">
        <v>63</v>
      </c>
      <c r="D53" s="7" t="s">
        <v>498</v>
      </c>
      <c r="E53" s="62" t="s">
        <v>499</v>
      </c>
      <c r="F53" s="80" t="s">
        <v>30</v>
      </c>
    </row>
    <row r="54" spans="1:6" ht="12.75">
      <c r="A54" s="65" t="s">
        <v>495</v>
      </c>
      <c r="B54" s="59" t="s">
        <v>286</v>
      </c>
      <c r="C54" s="62" t="s">
        <v>63</v>
      </c>
      <c r="D54" s="7" t="s">
        <v>500</v>
      </c>
      <c r="E54" s="62" t="s">
        <v>501</v>
      </c>
      <c r="F54" s="80" t="s">
        <v>30</v>
      </c>
    </row>
    <row r="55" spans="1:6" ht="12.75">
      <c r="A55" s="65" t="s">
        <v>495</v>
      </c>
      <c r="B55" s="59" t="s">
        <v>286</v>
      </c>
      <c r="C55" s="62" t="s">
        <v>63</v>
      </c>
      <c r="D55" s="7" t="s">
        <v>502</v>
      </c>
      <c r="E55" s="62" t="s">
        <v>503</v>
      </c>
      <c r="F55" s="80" t="s">
        <v>30</v>
      </c>
    </row>
    <row r="56" spans="1:6" ht="12.75">
      <c r="A56" s="65" t="s">
        <v>495</v>
      </c>
      <c r="B56" s="59" t="s">
        <v>282</v>
      </c>
      <c r="C56" s="62" t="s">
        <v>63</v>
      </c>
      <c r="D56" s="7" t="s">
        <v>504</v>
      </c>
      <c r="E56" s="62" t="s">
        <v>505</v>
      </c>
      <c r="F56" s="80" t="s">
        <v>30</v>
      </c>
    </row>
    <row r="57" spans="1:6" ht="12.75">
      <c r="A57" s="65" t="s">
        <v>495</v>
      </c>
      <c r="B57" s="8">
        <v>190501</v>
      </c>
      <c r="C57" s="62" t="s">
        <v>63</v>
      </c>
      <c r="D57" s="7" t="s">
        <v>506</v>
      </c>
      <c r="E57" s="62" t="s">
        <v>507</v>
      </c>
      <c r="F57" s="80" t="s">
        <v>30</v>
      </c>
    </row>
    <row r="58" spans="1:6" ht="12.75">
      <c r="A58" s="65" t="s">
        <v>495</v>
      </c>
      <c r="B58" s="8">
        <v>260202</v>
      </c>
      <c r="C58" s="62" t="s">
        <v>63</v>
      </c>
      <c r="D58" s="7" t="s">
        <v>508</v>
      </c>
      <c r="E58" s="62" t="s">
        <v>509</v>
      </c>
      <c r="F58" s="80" t="s">
        <v>30</v>
      </c>
    </row>
    <row r="59" spans="1:6" ht="12.75">
      <c r="A59" s="65" t="s">
        <v>495</v>
      </c>
      <c r="B59" s="8">
        <v>260202</v>
      </c>
      <c r="C59" s="62" t="s">
        <v>63</v>
      </c>
      <c r="D59" s="7" t="s">
        <v>510</v>
      </c>
      <c r="E59" s="62" t="s">
        <v>511</v>
      </c>
      <c r="F59" s="80" t="s">
        <v>30</v>
      </c>
    </row>
    <row r="60" spans="1:6" ht="12.75">
      <c r="A60" s="65" t="s">
        <v>495</v>
      </c>
      <c r="B60" s="8">
        <v>260502</v>
      </c>
      <c r="C60" s="62" t="s">
        <v>63</v>
      </c>
      <c r="D60" s="7" t="s">
        <v>512</v>
      </c>
      <c r="E60" s="62" t="s">
        <v>513</v>
      </c>
      <c r="F60" s="80" t="s">
        <v>30</v>
      </c>
    </row>
    <row r="61" spans="1:6" ht="12.75">
      <c r="A61" s="65" t="s">
        <v>495</v>
      </c>
      <c r="B61" s="8">
        <v>261304</v>
      </c>
      <c r="C61" s="62" t="s">
        <v>63</v>
      </c>
      <c r="D61" s="7" t="s">
        <v>514</v>
      </c>
      <c r="E61" s="62" t="s">
        <v>515</v>
      </c>
      <c r="F61" s="80" t="s">
        <v>30</v>
      </c>
    </row>
    <row r="62" spans="1:6" ht="12.75">
      <c r="A62" s="65" t="s">
        <v>495</v>
      </c>
      <c r="B62" s="8">
        <v>261307</v>
      </c>
      <c r="C62" s="62" t="s">
        <v>63</v>
      </c>
      <c r="D62" s="7" t="s">
        <v>516</v>
      </c>
      <c r="E62" s="62" t="s">
        <v>517</v>
      </c>
      <c r="F62" s="80" t="s">
        <v>30</v>
      </c>
    </row>
    <row r="63" spans="1:6" ht="12.75">
      <c r="A63" s="65" t="s">
        <v>495</v>
      </c>
      <c r="B63" s="8">
        <v>450602</v>
      </c>
      <c r="C63" s="62" t="s">
        <v>63</v>
      </c>
      <c r="D63" s="7" t="s">
        <v>518</v>
      </c>
      <c r="E63" s="62" t="s">
        <v>404</v>
      </c>
      <c r="F63" s="80" t="s">
        <v>30</v>
      </c>
    </row>
    <row r="64" spans="1:6" ht="12.75">
      <c r="A64" s="65" t="s">
        <v>495</v>
      </c>
      <c r="B64" s="8">
        <v>510202</v>
      </c>
      <c r="C64" s="62" t="s">
        <v>65</v>
      </c>
      <c r="D64" s="7" t="s">
        <v>519</v>
      </c>
      <c r="E64" s="62" t="s">
        <v>520</v>
      </c>
      <c r="F64" s="80" t="s">
        <v>32</v>
      </c>
    </row>
    <row r="65" spans="1:6" ht="12.75">
      <c r="A65" s="65" t="s">
        <v>495</v>
      </c>
      <c r="B65" s="8">
        <v>512002</v>
      </c>
      <c r="C65" s="62" t="s">
        <v>69</v>
      </c>
      <c r="D65" s="7" t="s">
        <v>521</v>
      </c>
      <c r="E65" s="62" t="s">
        <v>522</v>
      </c>
      <c r="F65" s="80" t="s">
        <v>40</v>
      </c>
    </row>
    <row r="66" spans="1:6" ht="12.75">
      <c r="A66" s="65" t="s">
        <v>495</v>
      </c>
      <c r="B66" s="8">
        <v>512003</v>
      </c>
      <c r="C66" s="62" t="s">
        <v>69</v>
      </c>
      <c r="D66" s="7" t="s">
        <v>523</v>
      </c>
      <c r="E66" s="62" t="s">
        <v>524</v>
      </c>
      <c r="F66" s="80" t="s">
        <v>40</v>
      </c>
    </row>
    <row r="67" spans="1:6" ht="12.75">
      <c r="A67" s="65" t="s">
        <v>495</v>
      </c>
      <c r="B67" s="8">
        <v>512003</v>
      </c>
      <c r="C67" s="62" t="s">
        <v>69</v>
      </c>
      <c r="D67" s="7" t="s">
        <v>525</v>
      </c>
      <c r="E67" s="62" t="s">
        <v>228</v>
      </c>
      <c r="F67" s="80" t="s">
        <v>40</v>
      </c>
    </row>
    <row r="68" spans="1:6" ht="12.75">
      <c r="A68" s="65" t="s">
        <v>495</v>
      </c>
      <c r="B68" s="8">
        <v>512004</v>
      </c>
      <c r="C68" s="62" t="s">
        <v>69</v>
      </c>
      <c r="D68" s="7" t="s">
        <v>526</v>
      </c>
      <c r="E68" s="62" t="s">
        <v>527</v>
      </c>
      <c r="F68" s="80" t="s">
        <v>40</v>
      </c>
    </row>
    <row r="69" spans="1:6" ht="12.75">
      <c r="A69" s="65" t="s">
        <v>495</v>
      </c>
      <c r="B69" s="8">
        <v>512308</v>
      </c>
      <c r="C69" s="62" t="s">
        <v>65</v>
      </c>
      <c r="D69" s="7" t="s">
        <v>528</v>
      </c>
      <c r="E69" s="62" t="s">
        <v>529</v>
      </c>
      <c r="F69" s="80" t="s">
        <v>32</v>
      </c>
    </row>
    <row r="70" spans="1:6" ht="12.75">
      <c r="A70" s="65"/>
      <c r="B70" s="8"/>
      <c r="C70" s="62"/>
      <c r="D70" s="7"/>
      <c r="E70" s="62"/>
      <c r="F70" s="80"/>
    </row>
    <row r="71" spans="1:6" ht="12.75">
      <c r="A71" s="65" t="s">
        <v>530</v>
      </c>
      <c r="B71" s="59" t="s">
        <v>284</v>
      </c>
      <c r="C71" s="62" t="s">
        <v>63</v>
      </c>
      <c r="D71" s="7" t="s">
        <v>531</v>
      </c>
      <c r="E71" s="62" t="s">
        <v>532</v>
      </c>
      <c r="F71" s="80" t="s">
        <v>30</v>
      </c>
    </row>
    <row r="72" spans="1:6" ht="12.75">
      <c r="A72" s="65" t="s">
        <v>530</v>
      </c>
      <c r="B72" s="59" t="s">
        <v>284</v>
      </c>
      <c r="C72" s="62" t="s">
        <v>63</v>
      </c>
      <c r="D72" s="7" t="s">
        <v>533</v>
      </c>
      <c r="E72" s="62" t="s">
        <v>534</v>
      </c>
      <c r="F72" s="80" t="s">
        <v>30</v>
      </c>
    </row>
    <row r="73" spans="1:6" ht="12.75">
      <c r="A73" s="65" t="s">
        <v>530</v>
      </c>
      <c r="B73" s="59" t="s">
        <v>284</v>
      </c>
      <c r="C73" s="62" t="s">
        <v>63</v>
      </c>
      <c r="D73" s="7" t="s">
        <v>535</v>
      </c>
      <c r="E73" s="62" t="s">
        <v>536</v>
      </c>
      <c r="F73" s="80" t="s">
        <v>30</v>
      </c>
    </row>
    <row r="74" spans="1:6" ht="12.75">
      <c r="A74" s="65" t="s">
        <v>530</v>
      </c>
      <c r="B74" s="59" t="s">
        <v>284</v>
      </c>
      <c r="C74" s="62" t="s">
        <v>63</v>
      </c>
      <c r="D74" s="7" t="s">
        <v>537</v>
      </c>
      <c r="E74" s="62" t="s">
        <v>538</v>
      </c>
      <c r="F74" s="80" t="s">
        <v>30</v>
      </c>
    </row>
    <row r="75" spans="1:6" ht="12.75">
      <c r="A75" s="65" t="s">
        <v>530</v>
      </c>
      <c r="B75" s="59" t="s">
        <v>284</v>
      </c>
      <c r="C75" s="62" t="s">
        <v>63</v>
      </c>
      <c r="D75" s="7" t="s">
        <v>539</v>
      </c>
      <c r="E75" s="62" t="s">
        <v>540</v>
      </c>
      <c r="F75" s="80" t="s">
        <v>30</v>
      </c>
    </row>
    <row r="76" spans="1:6" ht="12.75">
      <c r="A76" s="65" t="s">
        <v>530</v>
      </c>
      <c r="B76" s="59" t="s">
        <v>284</v>
      </c>
      <c r="C76" s="62" t="s">
        <v>63</v>
      </c>
      <c r="D76" s="7" t="s">
        <v>541</v>
      </c>
      <c r="E76" s="62" t="s">
        <v>542</v>
      </c>
      <c r="F76" s="80" t="s">
        <v>30</v>
      </c>
    </row>
    <row r="77" spans="1:6" ht="12.75">
      <c r="A77" s="65" t="s">
        <v>530</v>
      </c>
      <c r="B77" s="8">
        <v>140801</v>
      </c>
      <c r="C77" s="62" t="s">
        <v>66</v>
      </c>
      <c r="D77" s="7" t="s">
        <v>543</v>
      </c>
      <c r="E77" s="62" t="s">
        <v>544</v>
      </c>
      <c r="F77" s="80" t="s">
        <v>36</v>
      </c>
    </row>
    <row r="78" spans="1:6" ht="12.75">
      <c r="A78" s="65" t="s">
        <v>530</v>
      </c>
      <c r="B78" s="8">
        <v>141901</v>
      </c>
      <c r="C78" s="62" t="s">
        <v>66</v>
      </c>
      <c r="D78" s="7" t="s">
        <v>545</v>
      </c>
      <c r="E78" s="62" t="s">
        <v>411</v>
      </c>
      <c r="F78" s="80" t="s">
        <v>36</v>
      </c>
    </row>
    <row r="79" spans="1:6" ht="12.75">
      <c r="A79" s="65" t="s">
        <v>530</v>
      </c>
      <c r="B79" s="8">
        <v>142401</v>
      </c>
      <c r="C79" s="62" t="s">
        <v>66</v>
      </c>
      <c r="D79" s="7" t="s">
        <v>546</v>
      </c>
      <c r="E79" s="62" t="s">
        <v>547</v>
      </c>
      <c r="F79" s="80" t="s">
        <v>36</v>
      </c>
    </row>
    <row r="80" spans="1:6" ht="12.75">
      <c r="A80" s="65" t="s">
        <v>530</v>
      </c>
      <c r="B80" s="8">
        <v>190501</v>
      </c>
      <c r="C80" s="62" t="s">
        <v>63</v>
      </c>
      <c r="D80" s="7" t="s">
        <v>548</v>
      </c>
      <c r="E80" s="62" t="s">
        <v>549</v>
      </c>
      <c r="F80" s="80" t="s">
        <v>30</v>
      </c>
    </row>
    <row r="81" spans="1:6" ht="12.75">
      <c r="A81" s="65" t="s">
        <v>530</v>
      </c>
      <c r="B81" s="8">
        <v>260202</v>
      </c>
      <c r="C81" s="62" t="s">
        <v>63</v>
      </c>
      <c r="D81" s="7" t="s">
        <v>550</v>
      </c>
      <c r="E81" s="62" t="s">
        <v>551</v>
      </c>
      <c r="F81" s="80" t="s">
        <v>30</v>
      </c>
    </row>
    <row r="82" spans="1:6" ht="12.75">
      <c r="A82" s="65" t="s">
        <v>530</v>
      </c>
      <c r="B82" s="8">
        <v>260502</v>
      </c>
      <c r="C82" s="62" t="s">
        <v>63</v>
      </c>
      <c r="D82" s="7" t="s">
        <v>552</v>
      </c>
      <c r="E82" s="62" t="s">
        <v>553</v>
      </c>
      <c r="F82" s="80" t="s">
        <v>30</v>
      </c>
    </row>
    <row r="83" spans="1:6" ht="12.75">
      <c r="A83" s="65" t="s">
        <v>530</v>
      </c>
      <c r="B83" s="8">
        <v>260701</v>
      </c>
      <c r="C83" s="62" t="s">
        <v>62</v>
      </c>
      <c r="D83" s="7" t="s">
        <v>554</v>
      </c>
      <c r="E83" s="62" t="s">
        <v>555</v>
      </c>
      <c r="F83" s="80" t="s">
        <v>37</v>
      </c>
    </row>
    <row r="84" spans="1:6" ht="12.75">
      <c r="A84" s="65" t="s">
        <v>530</v>
      </c>
      <c r="B84" s="8">
        <v>270101</v>
      </c>
      <c r="C84" s="62" t="s">
        <v>62</v>
      </c>
      <c r="D84" s="7" t="s">
        <v>556</v>
      </c>
      <c r="E84" s="62" t="s">
        <v>557</v>
      </c>
      <c r="F84" s="80" t="s">
        <v>35</v>
      </c>
    </row>
    <row r="85" spans="1:6" ht="12.75">
      <c r="A85" s="65" t="s">
        <v>530</v>
      </c>
      <c r="B85" s="8">
        <v>270301</v>
      </c>
      <c r="C85" s="62" t="s">
        <v>62</v>
      </c>
      <c r="D85" s="7" t="s">
        <v>558</v>
      </c>
      <c r="E85" s="62" t="s">
        <v>559</v>
      </c>
      <c r="F85" s="80" t="s">
        <v>35</v>
      </c>
    </row>
    <row r="86" spans="1:6" ht="12.75">
      <c r="A86" s="65" t="s">
        <v>530</v>
      </c>
      <c r="B86" s="8">
        <v>420201</v>
      </c>
      <c r="C86" s="62" t="s">
        <v>62</v>
      </c>
      <c r="D86" s="7" t="s">
        <v>560</v>
      </c>
      <c r="E86" s="62" t="s">
        <v>561</v>
      </c>
      <c r="F86" s="80" t="s">
        <v>31</v>
      </c>
    </row>
    <row r="87" spans="1:6" ht="12.75">
      <c r="A87" s="65" t="s">
        <v>530</v>
      </c>
      <c r="B87" s="8">
        <v>421701</v>
      </c>
      <c r="C87" s="62" t="s">
        <v>62</v>
      </c>
      <c r="D87" s="7" t="s">
        <v>562</v>
      </c>
      <c r="E87" s="62" t="s">
        <v>563</v>
      </c>
      <c r="F87" s="80" t="s">
        <v>31</v>
      </c>
    </row>
    <row r="88" spans="1:6" ht="12.75">
      <c r="A88" s="65" t="s">
        <v>530</v>
      </c>
      <c r="B88" s="8">
        <v>450602</v>
      </c>
      <c r="C88" s="62" t="s">
        <v>63</v>
      </c>
      <c r="D88" s="7" t="s">
        <v>564</v>
      </c>
      <c r="E88" s="62" t="s">
        <v>565</v>
      </c>
      <c r="F88" s="80" t="s">
        <v>30</v>
      </c>
    </row>
    <row r="89" spans="1:6" ht="12.75">
      <c r="A89" s="65" t="s">
        <v>530</v>
      </c>
      <c r="B89" s="8">
        <v>512003</v>
      </c>
      <c r="C89" s="62" t="s">
        <v>69</v>
      </c>
      <c r="D89" s="7" t="s">
        <v>566</v>
      </c>
      <c r="E89" s="62" t="s">
        <v>567</v>
      </c>
      <c r="F89" s="80" t="s">
        <v>40</v>
      </c>
    </row>
    <row r="90" spans="1:6" ht="12.75">
      <c r="A90" s="65" t="s">
        <v>530</v>
      </c>
      <c r="B90" s="8">
        <v>512003</v>
      </c>
      <c r="C90" s="62" t="s">
        <v>69</v>
      </c>
      <c r="D90" s="7" t="s">
        <v>568</v>
      </c>
      <c r="E90" s="62" t="s">
        <v>569</v>
      </c>
      <c r="F90" s="80" t="s">
        <v>40</v>
      </c>
    </row>
    <row r="91" spans="1:6" ht="12.75">
      <c r="A91" s="66" t="s">
        <v>530</v>
      </c>
      <c r="B91" s="17">
        <v>512004</v>
      </c>
      <c r="C91" s="67" t="s">
        <v>69</v>
      </c>
      <c r="D91" s="16" t="s">
        <v>570</v>
      </c>
      <c r="E91" s="67" t="s">
        <v>571</v>
      </c>
      <c r="F91" s="81" t="s">
        <v>40</v>
      </c>
    </row>
  </sheetData>
  <printOptions/>
  <pageMargins left="0.75" right="0.75" top="1" bottom="1" header="0.5" footer="0.5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Rhode Island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Boden</dc:creator>
  <cp:keywords/>
  <dc:description/>
  <cp:lastModifiedBy>GBoden</cp:lastModifiedBy>
  <cp:lastPrinted>2008-07-23T12:29:02Z</cp:lastPrinted>
  <dcterms:created xsi:type="dcterms:W3CDTF">2002-09-13T20:28:34Z</dcterms:created>
  <dcterms:modified xsi:type="dcterms:W3CDTF">2008-07-23T12:29:51Z</dcterms:modified>
  <cp:category/>
  <cp:version/>
  <cp:contentType/>
  <cp:contentStatus/>
</cp:coreProperties>
</file>