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8" windowWidth="10140" windowHeight="6348" tabRatio="729" firstSheet="3" activeTab="5"/>
  </bookViews>
  <sheets>
    <sheet name="GR degree freq" sheetId="1" r:id="rId1"/>
    <sheet name="UG degree freq" sheetId="2" r:id="rId2"/>
    <sheet name="Minors" sheetId="3" r:id="rId3"/>
    <sheet name="Second Majors" sheetId="4" r:id="rId4"/>
    <sheet name="By Individual" sheetId="5" r:id="rId5"/>
    <sheet name="By Degree type" sheetId="6" r:id="rId6"/>
    <sheet name="No Degrees" sheetId="7" r:id="rId7"/>
  </sheets>
  <definedNames>
    <definedName name="_xlnm.Print_Area" localSheetId="5">'By Degree type'!$A$1:$AA$299</definedName>
    <definedName name="_xlnm.Print_Area" localSheetId="0">'GR degree freq'!$A$1:$E$50</definedName>
    <definedName name="_xlnm.Print_Area" localSheetId="1">'UG degree freq'!$A$1:$F$31</definedName>
    <definedName name="_xlnm.Print_Titles" localSheetId="5">'By Degree type'!$1:$6</definedName>
    <definedName name="_xlnm.Print_Titles" localSheetId="6">'No Degrees'!$2:$6</definedName>
    <definedName name="_xlnm.Print_Titles" localSheetId="3">'Second Majors'!$5:$6</definedName>
  </definedNames>
  <calcPr fullCalcOnLoad="1"/>
</workbook>
</file>

<file path=xl/sharedStrings.xml><?xml version="1.0" encoding="utf-8"?>
<sst xmlns="http://schemas.openxmlformats.org/spreadsheetml/2006/main" count="3847" uniqueCount="794">
  <si>
    <t>Men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</si>
  <si>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</si>
  <si>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</si>
  <si>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</si>
  <si>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</si>
  <si>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</si>
  <si>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</si>
  <si>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</si>
  <si>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</si>
  <si>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</si>
  <si>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</si>
  <si>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</si>
  <si>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</si>
  <si>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</si>
  <si>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</si>
  <si>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</si>
  <si>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</si>
  <si>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</si>
  <si>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</si>
  <si>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</si>
  <si>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</si>
  <si>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</si>
  <si>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</si>
  <si>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</si>
  <si>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</si>
  <si>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</si>
  <si>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</si>
  <si>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</si>
  <si>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HSS</t>
  </si>
  <si>
    <t>CCE</t>
  </si>
  <si>
    <t>OCG</t>
  </si>
  <si>
    <t>PHM</t>
  </si>
  <si>
    <t>BUS</t>
  </si>
  <si>
    <t>GS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</si>
  <si>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</si>
  <si>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</si>
  <si>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</si>
  <si>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</si>
  <si>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</si>
  <si>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</si>
  <si>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</si>
  <si>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ELSCI</t>
  </si>
  <si>
    <t>ENGR</t>
  </si>
  <si>
    <t>NURS</t>
  </si>
  <si>
    <t>GRAS</t>
  </si>
  <si>
    <t>GRELS</t>
  </si>
  <si>
    <t>GRHSS</t>
  </si>
  <si>
    <t>GRENG</t>
  </si>
  <si>
    <t>GOCG</t>
  </si>
  <si>
    <t>GRNUR</t>
  </si>
  <si>
    <t>GRPH</t>
  </si>
  <si>
    <t>GRBUS</t>
  </si>
  <si>
    <t>PHARM</t>
  </si>
  <si>
    <t>PH_PHR_PMD</t>
  </si>
  <si>
    <t>Academic Plan</t>
  </si>
  <si>
    <t>Plan Title</t>
  </si>
  <si>
    <t>College</t>
  </si>
  <si>
    <t>Academic Plan Title</t>
  </si>
  <si>
    <t>Plan Code</t>
  </si>
  <si>
    <t xml:space="preserve">  College</t>
  </si>
  <si>
    <t>Code</t>
  </si>
  <si>
    <t>Percent</t>
  </si>
  <si>
    <t>Psychology</t>
  </si>
  <si>
    <t>Education</t>
  </si>
  <si>
    <t>SECOND MAJORS of students with degrees conferred (not second degrees)</t>
  </si>
  <si>
    <t>Count</t>
  </si>
  <si>
    <t>Argiculture</t>
  </si>
  <si>
    <t>Natural Resources / Environmental Science</t>
  </si>
  <si>
    <t>Architecture</t>
  </si>
  <si>
    <t>Area and Ethnic Studies</t>
  </si>
  <si>
    <t>Communications / Communications Technologies</t>
  </si>
  <si>
    <t>Computer and Information Sciences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</si>
  <si>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</si>
  <si>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</si>
  <si>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</si>
  <si>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</si>
  <si>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</si>
  <si>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</si>
  <si>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</si>
  <si>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</si>
  <si>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45 &amp; 54</t>
  </si>
  <si>
    <t>Social Sciences and History</t>
  </si>
  <si>
    <t>Visual and Performance Arts</t>
  </si>
  <si>
    <t>Health Professions and Related Sciences</t>
  </si>
  <si>
    <t>Business / Marketing</t>
  </si>
  <si>
    <t>Instructional Program</t>
  </si>
  <si>
    <t>Rank</t>
  </si>
  <si>
    <t>Library Science</t>
  </si>
  <si>
    <t>01</t>
  </si>
  <si>
    <t>03</t>
  </si>
  <si>
    <t>04</t>
  </si>
  <si>
    <t>09</t>
  </si>
  <si>
    <t>05</t>
  </si>
  <si>
    <t>Physical Sciences (includes Oceanography)</t>
  </si>
  <si>
    <t>Protective Services / Public Administration            (includes Marine Affairs)</t>
  </si>
  <si>
    <t>EDUCAT_TCP</t>
  </si>
  <si>
    <t>Education - TCP</t>
  </si>
  <si>
    <t>Doctoral - Professional Practice</t>
  </si>
  <si>
    <t>Cert</t>
  </si>
  <si>
    <t>DoctPP</t>
  </si>
  <si>
    <t>CIP2010</t>
  </si>
  <si>
    <t>Two or More</t>
  </si>
  <si>
    <t>Academic Plans with No Degrees Conferred</t>
  </si>
  <si>
    <t>NOTE: some of these programs are closed or discontinued.</t>
  </si>
  <si>
    <t>BS</t>
  </si>
  <si>
    <t>BA</t>
  </si>
  <si>
    <t>BLA</t>
  </si>
  <si>
    <t>BGS</t>
  </si>
  <si>
    <t>BFA</t>
  </si>
  <si>
    <t>BM</t>
  </si>
  <si>
    <t>MS</t>
  </si>
  <si>
    <t>MESM</t>
  </si>
  <si>
    <t>MA</t>
  </si>
  <si>
    <t>MLIS</t>
  </si>
  <si>
    <t>MOO</t>
  </si>
  <si>
    <t>MPA</t>
  </si>
  <si>
    <t>MMA</t>
  </si>
  <si>
    <t>MM</t>
  </si>
  <si>
    <t>MBA</t>
  </si>
  <si>
    <t>PHD</t>
  </si>
  <si>
    <t>DPT</t>
  </si>
  <si>
    <t>PMD</t>
  </si>
  <si>
    <t>TPC</t>
  </si>
  <si>
    <t>Degree</t>
  </si>
  <si>
    <t>TCP</t>
  </si>
  <si>
    <t>Frequency and Rank by CIP Code of Masters Degrees Conferred</t>
  </si>
  <si>
    <t>Frequency and Rank by CIP Code of Doctoral Degrees Conferred</t>
  </si>
  <si>
    <t>Frequency and Rank by CIP Code of Undergraduate Degrees Conferred</t>
  </si>
  <si>
    <t>Academic Year 2011-2012 (Aug, Dec, May)</t>
  </si>
  <si>
    <t>ZPSCMIN</t>
  </si>
  <si>
    <t>Minor in Political Science</t>
  </si>
  <si>
    <t>ZBUSMINGEN</t>
  </si>
  <si>
    <t>Minor in General Business</t>
  </si>
  <si>
    <t>ZTHNMIN</t>
  </si>
  <si>
    <t>Minor in Thanatology</t>
  </si>
  <si>
    <t>ZPSYMIN</t>
  </si>
  <si>
    <t>Minor in Psychology</t>
  </si>
  <si>
    <t>ZHISMIN</t>
  </si>
  <si>
    <t>Minor in History</t>
  </si>
  <si>
    <t>ZSPAMIN</t>
  </si>
  <si>
    <t>Minor in Spanish</t>
  </si>
  <si>
    <t>ZPHYMIN</t>
  </si>
  <si>
    <t>Minor in Physics</t>
  </si>
  <si>
    <t>ZSOCMIN</t>
  </si>
  <si>
    <t>Minor in Sociology</t>
  </si>
  <si>
    <t>ZANTHMIN</t>
  </si>
  <si>
    <t>Minor in Anthropology</t>
  </si>
  <si>
    <t>ZAAFMINSTU</t>
  </si>
  <si>
    <t>ZFRNMIN</t>
  </si>
  <si>
    <t>Minor in French</t>
  </si>
  <si>
    <t>ZINTDEVMIN</t>
  </si>
  <si>
    <t>Minor International Develop</t>
  </si>
  <si>
    <t>ZBSCMIN</t>
  </si>
  <si>
    <t>Minor in Biology</t>
  </si>
  <si>
    <t>ZPHLMIN</t>
  </si>
  <si>
    <t>Minor in Philosophy</t>
  </si>
  <si>
    <t>ZLDRMINSTU</t>
  </si>
  <si>
    <t>Minor in Leadership Studies</t>
  </si>
  <si>
    <t>ZNCLENMIN</t>
  </si>
  <si>
    <t>Minor in Nuclear Engineering</t>
  </si>
  <si>
    <t>ZAQUAFTMIN</t>
  </si>
  <si>
    <t>Minor in Aquacltre &amp; Fish Tech</t>
  </si>
  <si>
    <t>ZASIANMIN</t>
  </si>
  <si>
    <t>Minor Asian Studies</t>
  </si>
  <si>
    <t>ZOCGMIN</t>
  </si>
  <si>
    <t>ZCHMMIN</t>
  </si>
  <si>
    <t>Minor in Chemistry</t>
  </si>
  <si>
    <t>ZJLSMIN</t>
  </si>
  <si>
    <t>Minor Justice  Law and Society</t>
  </si>
  <si>
    <t>ZWRTMIN</t>
  </si>
  <si>
    <t>Minor in Writing</t>
  </si>
  <si>
    <t>ZECNMIN</t>
  </si>
  <si>
    <t>Minor in Economics</t>
  </si>
  <si>
    <t>ZENGMIN</t>
  </si>
  <si>
    <t>Minor in English</t>
  </si>
  <si>
    <t>ZHDFMIN</t>
  </si>
  <si>
    <t>Minor in Human Development</t>
  </si>
  <si>
    <t>ZTMDMIN</t>
  </si>
  <si>
    <t>Minor in TMD</t>
  </si>
  <si>
    <t>ZCOMMIN</t>
  </si>
  <si>
    <t>Minor in Communication Studies</t>
  </si>
  <si>
    <t>ZCSCMIN</t>
  </si>
  <si>
    <t>Minor in Computer Science</t>
  </si>
  <si>
    <t>ZFLMMIN</t>
  </si>
  <si>
    <t>Minor in Film Media</t>
  </si>
  <si>
    <t>ZWMSMINSTU</t>
  </si>
  <si>
    <t>ZLASMINSTU</t>
  </si>
  <si>
    <t>Minor in Labor Studies</t>
  </si>
  <si>
    <t>ZARTMINSTU</t>
  </si>
  <si>
    <t>Minor in Art - Studio</t>
  </si>
  <si>
    <t>ZDIGFORMIN</t>
  </si>
  <si>
    <t>Minor in Digital Forensics</t>
  </si>
  <si>
    <t>Minor Gender &amp; Women's Studies</t>
  </si>
  <si>
    <t>ZAVSMIN</t>
  </si>
  <si>
    <t>Minor Animal &amp; Veterinary Sci.</t>
  </si>
  <si>
    <t>Minor Africana Studies</t>
  </si>
  <si>
    <t>ZITLMIN</t>
  </si>
  <si>
    <t>Minor in Italian</t>
  </si>
  <si>
    <t>ZMUSMINPER</t>
  </si>
  <si>
    <t>Minor in Music Performance</t>
  </si>
  <si>
    <t>ZCPLMIN</t>
  </si>
  <si>
    <t>Minor in Community Planning</t>
  </si>
  <si>
    <t>ZARHMIN</t>
  </si>
  <si>
    <t>Minor in Art History</t>
  </si>
  <si>
    <t>ZENREMIN</t>
  </si>
  <si>
    <t>Minor in Envir.&amp; Nat. Res Econ</t>
  </si>
  <si>
    <t>ZMTHMIN</t>
  </si>
  <si>
    <t>Minor in Mathematics</t>
  </si>
  <si>
    <t>ZLINMIN</t>
  </si>
  <si>
    <t>Minor in Linguistics</t>
  </si>
  <si>
    <t>ZSUSMIN</t>
  </si>
  <si>
    <t>Minor in Sustainability</t>
  </si>
  <si>
    <t>ZKINMIN</t>
  </si>
  <si>
    <t>Minor in Kinesiology</t>
  </si>
  <si>
    <t>ZGERMIN</t>
  </si>
  <si>
    <t>Minor in German</t>
  </si>
  <si>
    <t>ZMAFMIN</t>
  </si>
  <si>
    <t>Minor in Marine Affairs</t>
  </si>
  <si>
    <t>ZMUSMINJAZ</t>
  </si>
  <si>
    <t>Minor in Music - Jazz</t>
  </si>
  <si>
    <t>ZNVPMINSTU</t>
  </si>
  <si>
    <t>Minor Nonviolence &amp; Peace</t>
  </si>
  <si>
    <t>ZINTRELMIN</t>
  </si>
  <si>
    <t>Minor International Relations</t>
  </si>
  <si>
    <t>ZUWAMIN</t>
  </si>
  <si>
    <t>Minor Underwater Archaeology</t>
  </si>
  <si>
    <t>ZLATMIN</t>
  </si>
  <si>
    <t>Minor in Latin</t>
  </si>
  <si>
    <t>ZPRSMIN</t>
  </si>
  <si>
    <t>Minor in Public Relations</t>
  </si>
  <si>
    <t>ZTHEMIN</t>
  </si>
  <si>
    <t>Minor in Theatre</t>
  </si>
  <si>
    <t>ZJORMIN</t>
  </si>
  <si>
    <t>Minor in Journalism</t>
  </si>
  <si>
    <t>ZCHNMIN</t>
  </si>
  <si>
    <t>Minor in Chinese</t>
  </si>
  <si>
    <t>ZGRTMIN</t>
  </si>
  <si>
    <t>Minor in Gerontology</t>
  </si>
  <si>
    <t>ZEHTMMIN</t>
  </si>
  <si>
    <t>Minor in Evir. Hort. Turf Mgt.</t>
  </si>
  <si>
    <t>Minor in Oceanography</t>
  </si>
  <si>
    <t>EL_EHTM_BS</t>
  </si>
  <si>
    <t>Envir Hort &amp; Turf Mgmt - BS</t>
  </si>
  <si>
    <t>RDV</t>
  </si>
  <si>
    <t>EL_ANSC_BS</t>
  </si>
  <si>
    <t>Animal Sci &amp; Technology - BS</t>
  </si>
  <si>
    <t>EL_ESMG_BS</t>
  </si>
  <si>
    <t>Environmental Sci &amp; Mgmt - BS</t>
  </si>
  <si>
    <t>EL_EEMG_BS</t>
  </si>
  <si>
    <t>Environmental Econ &amp; Mgt - BS</t>
  </si>
  <si>
    <t>EL_ENRE_BS</t>
  </si>
  <si>
    <t>Environ &amp; Nat Res Econ - BS</t>
  </si>
  <si>
    <t>EL_CMPM_BS</t>
  </si>
  <si>
    <t>EL_CMPS_BA</t>
  </si>
  <si>
    <t>Coastal Marine Policy Std - BA</t>
  </si>
  <si>
    <t>EL_AFTC_BS</t>
  </si>
  <si>
    <t>EL_WCB_BS</t>
  </si>
  <si>
    <t>EL_LDA_BLA</t>
  </si>
  <si>
    <t>Landscape Architecture - BLA</t>
  </si>
  <si>
    <t>AS_AAF_BA</t>
  </si>
  <si>
    <t>African &amp; African Amer St - BA</t>
  </si>
  <si>
    <t>HUM</t>
  </si>
  <si>
    <t>AS_WSTD_BA</t>
  </si>
  <si>
    <t>Women's Studies - BA</t>
  </si>
  <si>
    <t>SOC</t>
  </si>
  <si>
    <t>AS_CMST_BA</t>
  </si>
  <si>
    <t>Communication Studies - BA</t>
  </si>
  <si>
    <t>AS_JOUR_BA</t>
  </si>
  <si>
    <t>Journalism - BA</t>
  </si>
  <si>
    <t>AS_PBRL_BA</t>
  </si>
  <si>
    <t>Public Relations - BA</t>
  </si>
  <si>
    <t>AS_CSC_BA</t>
  </si>
  <si>
    <t>Computer Science - BA</t>
  </si>
  <si>
    <t>PHY</t>
  </si>
  <si>
    <t>AS_CSC_BS</t>
  </si>
  <si>
    <t>Computer Science - BS</t>
  </si>
  <si>
    <t>HS_ELED_BA</t>
  </si>
  <si>
    <t>Elementary Education - BA</t>
  </si>
  <si>
    <t>HS_SEDC_BA</t>
  </si>
  <si>
    <t>Secondary Education - BA</t>
  </si>
  <si>
    <t>HS_SEDC_BS</t>
  </si>
  <si>
    <t>Secondary Education - BS</t>
  </si>
  <si>
    <t>HS_PEDC_BS</t>
  </si>
  <si>
    <t>EN_BMDE_BS</t>
  </si>
  <si>
    <t>Biomedical Engineering - BS</t>
  </si>
  <si>
    <t>EGR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</si>
  <si>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</si>
  <si>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</si>
  <si>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</si>
  <si>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</si>
  <si>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</si>
  <si>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</si>
  <si>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</si>
  <si>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</si>
  <si>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</si>
  <si>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</si>
  <si>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</si>
  <si>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</si>
  <si>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</si>
  <si>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Industrial Engineering - BS</t>
  </si>
  <si>
    <t>EN_COEG_BS</t>
  </si>
  <si>
    <t>Chemical &amp; Ocean Egr - BS</t>
  </si>
  <si>
    <t>AS_COML_BA</t>
  </si>
  <si>
    <t>Comparative Literature - BA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</si>
  <si>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</si>
  <si>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</si>
  <si>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</si>
  <si>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</si>
  <si>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</si>
  <si>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</si>
  <si>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</si>
  <si>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</si>
  <si>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</si>
  <si>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</si>
  <si>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</si>
  <si>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</si>
  <si>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</si>
  <si>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HS_TFMD_BS</t>
  </si>
  <si>
    <t>Textile, Fash Merch&amp;Dsgn - BS</t>
  </si>
  <si>
    <t>AS_ENGL_BA</t>
  </si>
  <si>
    <t>English - BA</t>
  </si>
  <si>
    <t>AS_WRTR_BA</t>
  </si>
  <si>
    <t>Writing &amp; Rhetoric - BA</t>
  </si>
  <si>
    <t>XD_HST_BGS</t>
  </si>
  <si>
    <t>Human Studies - BGS</t>
  </si>
  <si>
    <t>XD_HST_BIS</t>
  </si>
  <si>
    <t>Human Studies - BIS</t>
  </si>
  <si>
    <t>EL_BIO_BA</t>
  </si>
  <si>
    <t>Biology - BA</t>
  </si>
  <si>
    <t>BIO</t>
  </si>
  <si>
    <t>EL_MICR_BS</t>
  </si>
  <si>
    <t>Microbiology - BS</t>
  </si>
  <si>
    <t>EL_BSC_BOS</t>
  </si>
  <si>
    <t>Biological Sciences - BS</t>
  </si>
  <si>
    <t>EL_MBIO_BS</t>
  </si>
  <si>
    <t>Marine Biology - BS</t>
  </si>
  <si>
    <t>AS_MATH_BA</t>
  </si>
  <si>
    <t>Mathematics - BA</t>
  </si>
  <si>
    <t>AS_MATH_BS</t>
  </si>
  <si>
    <t>Mathematics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</si>
  <si>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</si>
  <si>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</si>
  <si>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</si>
  <si>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</si>
  <si>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</si>
  <si>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</si>
  <si>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</si>
  <si>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</si>
  <si>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EL_GEOS_BS</t>
  </si>
  <si>
    <t>EL_GOCG_BS</t>
  </si>
  <si>
    <t>Geology and Geolog Ocg - BS</t>
  </si>
  <si>
    <t>AS_PHYS_BA</t>
  </si>
  <si>
    <t>Physics - BA</t>
  </si>
  <si>
    <t>AS_PHYS_BS</t>
  </si>
  <si>
    <t>Physics - BS</t>
  </si>
  <si>
    <t>AS_PSYC_BA</t>
  </si>
  <si>
    <t>Psychology - BA</t>
  </si>
  <si>
    <t>AS_APG_BA</t>
  </si>
  <si>
    <t>Anthropology - BA</t>
  </si>
  <si>
    <t>AS_ECON_BA</t>
  </si>
  <si>
    <t>Economics - BA</t>
  </si>
  <si>
    <t>EL_RECM_BS</t>
  </si>
  <si>
    <t>Resource Econ &amp; Commerce - BS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</si>
  <si>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</si>
  <si>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</si>
  <si>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</si>
  <si>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</si>
  <si>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</si>
  <si>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</si>
  <si>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</si>
  <si>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</si>
  <si>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AS_THE_BFA</t>
  </si>
  <si>
    <t>Theatre - BFA</t>
  </si>
  <si>
    <t>ART</t>
  </si>
  <si>
    <t>AS_FILM_BA</t>
  </si>
  <si>
    <t>Film Media - BA</t>
  </si>
  <si>
    <t>AS_ART_BA</t>
  </si>
  <si>
    <t>Art - BA</t>
  </si>
  <si>
    <t>AS_ART_BFA</t>
  </si>
  <si>
    <t>Art - BFA</t>
  </si>
  <si>
    <t>AS_ASTD_BA</t>
  </si>
  <si>
    <t>Art Studio - BA</t>
  </si>
  <si>
    <t>AS_ARH_BA</t>
  </si>
  <si>
    <t>Art History - BA</t>
  </si>
  <si>
    <t>AS_MUSC_BA</t>
  </si>
  <si>
    <t>Music - BA</t>
  </si>
  <si>
    <t>AS_MUS_BOM</t>
  </si>
  <si>
    <t>Music - BM</t>
  </si>
  <si>
    <t>HS_COMD_BS</t>
  </si>
  <si>
    <t>Communicative Disorders - BS</t>
  </si>
  <si>
    <t>XD_HSA_BIS</t>
  </si>
  <si>
    <t>Health Svcs Administr - BIS</t>
  </si>
  <si>
    <t>EL_CLSC_BS</t>
  </si>
  <si>
    <t>Clinical Lab Science - BS</t>
  </si>
  <si>
    <t>PH_PHSC_BS</t>
  </si>
  <si>
    <t>Pharmaceutical Sciences - BS</t>
  </si>
  <si>
    <t>EL_DIET_BS</t>
  </si>
  <si>
    <t>Dietetics - BS</t>
  </si>
  <si>
    <t>NU_NURS_BS</t>
  </si>
  <si>
    <t>Nursing - BS</t>
  </si>
  <si>
    <t>NUR</t>
  </si>
  <si>
    <t>XD_BIN_BGS</t>
  </si>
  <si>
    <t>Business Institutions - BGS</t>
  </si>
  <si>
    <t>XD_BIN_BIS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</si>
  <si>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</si>
  <si>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</si>
  <si>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</si>
  <si>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</si>
  <si>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</si>
  <si>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</si>
  <si>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Productions and Oper Mgt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</si>
  <si>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</si>
  <si>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</si>
  <si>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</si>
  <si>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</si>
  <si>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</si>
  <si>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</si>
  <si>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</si>
  <si>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</si>
  <si>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HS_TXMK_BS</t>
  </si>
  <si>
    <t>Textile Marketing - BS</t>
  </si>
  <si>
    <t>AS_HIST_BA</t>
  </si>
  <si>
    <t>FISH-MS</t>
  </si>
  <si>
    <t>MESMRSSA</t>
  </si>
  <si>
    <t>ENSCIE-MS</t>
  </si>
  <si>
    <t>Environmental Sciences - MS</t>
  </si>
  <si>
    <t>ESGEOMS</t>
  </si>
  <si>
    <t>MESMEHS</t>
  </si>
  <si>
    <t>MESMESM</t>
  </si>
  <si>
    <t>MESMSS</t>
  </si>
  <si>
    <t>COMM-MA</t>
  </si>
  <si>
    <t>Communication Studies - MA</t>
  </si>
  <si>
    <t>COMPSCI-MS</t>
  </si>
  <si>
    <t>Computer Science - MS</t>
  </si>
  <si>
    <t>EDUCATN-MA</t>
  </si>
  <si>
    <t>Education - MA</t>
  </si>
  <si>
    <t>EDUEDS-MA</t>
  </si>
  <si>
    <t>Special Education - MA</t>
  </si>
  <si>
    <t>PHYSEDC-MS</t>
  </si>
  <si>
    <t>Physical Education - MS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</si>
  <si>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</si>
  <si>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</si>
  <si>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</si>
  <si>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</si>
  <si>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</si>
  <si>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</si>
  <si>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</si>
  <si>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</si>
  <si>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</si>
  <si>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</si>
  <si>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</si>
  <si>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</si>
  <si>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</si>
  <si>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</si>
  <si>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</si>
  <si>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HUMNDEV-MS</t>
  </si>
  <si>
    <t>TXTFASH-MS</t>
  </si>
  <si>
    <t>ENGLISH-MA</t>
  </si>
  <si>
    <t>English - MA</t>
  </si>
  <si>
    <t>LIBRY-MLIS</t>
  </si>
  <si>
    <t>Library &amp; Info. Studies - MLIS</t>
  </si>
  <si>
    <t>CELLBIO-MS</t>
  </si>
  <si>
    <t>BIOSCI-MS</t>
  </si>
  <si>
    <t>Biological Sciences - MS</t>
  </si>
  <si>
    <t>MESMWWES</t>
  </si>
  <si>
    <t>MESMCB</t>
  </si>
  <si>
    <t>MATH-MS</t>
  </si>
  <si>
    <t>Mathematics - MS</t>
  </si>
  <si>
    <t>STATIS-MS</t>
  </si>
  <si>
    <t>Statistics - MS</t>
  </si>
  <si>
    <t>CHEM-MS</t>
  </si>
  <si>
    <t>Chemistry - MS</t>
  </si>
  <si>
    <t>OCNOGR-MOO</t>
  </si>
  <si>
    <t>Oceanography - MOO</t>
  </si>
  <si>
    <t>OCNOGRP-MS</t>
  </si>
  <si>
    <t>Oceanography - MS</t>
  </si>
  <si>
    <t>PHYSCS-MS</t>
  </si>
  <si>
    <t>Physics - MS</t>
  </si>
  <si>
    <t>PSYCH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</si>
  <si>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</si>
  <si>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</si>
  <si>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</si>
  <si>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</si>
  <si>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</si>
  <si>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</si>
  <si>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</si>
  <si>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</si>
  <si>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</si>
  <si>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</si>
  <si>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</si>
  <si>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</si>
  <si>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</si>
  <si>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</si>
  <si>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</si>
  <si>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</si>
  <si>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</si>
  <si>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Clinical Lab Science - MS</t>
  </si>
  <si>
    <t>PHRMSCI-MS</t>
  </si>
  <si>
    <t>Pharmaceutical Sciences - MS</t>
  </si>
  <si>
    <t>NURSING-MS</t>
  </si>
  <si>
    <t>Nursing - MS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</si>
  <si>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</si>
  <si>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</si>
  <si>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</si>
  <si>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</si>
  <si>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</si>
  <si>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</si>
  <si>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</si>
  <si>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</si>
  <si>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LABOR</t>
  </si>
  <si>
    <t>LABOREL-MS</t>
  </si>
  <si>
    <t>LRS</t>
  </si>
  <si>
    <t>HISTORY-MA</t>
  </si>
  <si>
    <t>History - MA</t>
  </si>
  <si>
    <t>ENSCIE-PHD</t>
  </si>
  <si>
    <t>Environmental Sciences - PHD</t>
  </si>
  <si>
    <t>ENSFISH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</si>
  <si>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</si>
  <si>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</si>
  <si>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</si>
  <si>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</si>
  <si>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</si>
  <si>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</si>
  <si>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</si>
  <si>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</si>
  <si>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</si>
  <si>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</si>
  <si>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</si>
  <si>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</si>
  <si>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</si>
  <si>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Manufact Egr - PHD</t>
  </si>
  <si>
    <t>ENGLSH-PHD</t>
  </si>
  <si>
    <t>English - PHD</t>
  </si>
  <si>
    <t>BIOCEL-PHD</t>
  </si>
  <si>
    <t>Biological Sciences - PHD</t>
  </si>
  <si>
    <t>MATH-PHD</t>
  </si>
  <si>
    <t>Mathematics - PHD</t>
  </si>
  <si>
    <t>CHEM-PHD</t>
  </si>
  <si>
    <t>Chemistry - PHD</t>
  </si>
  <si>
    <t>OCNOGR-PHD</t>
  </si>
  <si>
    <t>Oceanography - PHD</t>
  </si>
  <si>
    <t>PHYSCS-PHD</t>
  </si>
  <si>
    <t>Physics - PHD</t>
  </si>
  <si>
    <t>PSYCH PHD</t>
  </si>
  <si>
    <t>PSYSCHOOL</t>
  </si>
  <si>
    <t>School Psychology - PHD</t>
  </si>
  <si>
    <t>PSYEXP</t>
  </si>
  <si>
    <t>Psychology (Gen-Exp) - PHD</t>
  </si>
  <si>
    <t>MARAFF-PHD</t>
  </si>
  <si>
    <t>Marine Affairs - PHD</t>
  </si>
  <si>
    <t>ENRSEC-PHD</t>
  </si>
  <si>
    <t>Environ &amp; Nat Res Econ - 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</si>
  <si>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</si>
  <si>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</si>
  <si>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</si>
  <si>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</si>
  <si>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</si>
  <si>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</si>
  <si>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NURSNG-DNP</t>
  </si>
  <si>
    <t>BUSADM-PHD</t>
  </si>
  <si>
    <t>Businees Administration - PHD</t>
  </si>
  <si>
    <t>Pharmacy - PMD</t>
  </si>
  <si>
    <t>Bacc</t>
  </si>
  <si>
    <t>Mast</t>
  </si>
  <si>
    <t>Doct</t>
  </si>
  <si>
    <t>Note: Classification of Instructional Programs (CIP) codes comply with CIP2010 standards and may differ from CIP2000 codes for some programs.</t>
  </si>
  <si>
    <t>Coastal Marine Policy Mgmt - BS</t>
  </si>
  <si>
    <t>Aquaculture &amp; Fishery Tech - BS</t>
  </si>
  <si>
    <t>Wildlife Conservation Biol - BS</t>
  </si>
  <si>
    <t>Human Dev &amp; Family Studies - BS</t>
  </si>
  <si>
    <t>Geosciences - BS</t>
  </si>
  <si>
    <t>History - BA</t>
  </si>
  <si>
    <t>Labor Relations &amp; Human Res - MS</t>
  </si>
  <si>
    <t>Earth &amp; Hydrologic Science - MESM</t>
  </si>
  <si>
    <t>Fish, Animal &amp; Vet Science - MS</t>
  </si>
  <si>
    <t>Environ Science: Geosciences - MS</t>
  </si>
  <si>
    <t>Environ Science and Mgmt - MESM</t>
  </si>
  <si>
    <t xml:space="preserve">Sustainable Systems - MESM </t>
  </si>
  <si>
    <t>Remote Sensing &amp; Spacial - MESM</t>
  </si>
  <si>
    <t>Nutrition &amp; Food Science - MS</t>
  </si>
  <si>
    <t>Textile, Fash Merch &amp; Design - MS</t>
  </si>
  <si>
    <t>Cell &amp; Molecular Biology - MS</t>
  </si>
  <si>
    <t>Wetland Ecological Science - MESM</t>
  </si>
  <si>
    <t>Conservation Biology - MESM</t>
  </si>
  <si>
    <t>Envir Science: Fish Science - PHD</t>
  </si>
  <si>
    <t>Nursing - DNP</t>
  </si>
  <si>
    <t>BIS</t>
  </si>
  <si>
    <t>Human Devel &amp; Family Studies - MS</t>
  </si>
  <si>
    <t>DNP</t>
  </si>
  <si>
    <t>010699</t>
  </si>
  <si>
    <t>010901</t>
  </si>
  <si>
    <t>030103</t>
  </si>
  <si>
    <t>030201</t>
  </si>
  <si>
    <t>030204</t>
  </si>
  <si>
    <t>030205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</si>
  <si>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</si>
  <si>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</si>
  <si>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</si>
  <si>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</si>
  <si>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</si>
  <si>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</si>
  <si>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</si>
  <si>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</si>
  <si>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030101</t>
  </si>
  <si>
    <t>030104</t>
  </si>
  <si>
    <t>EL_UHTM_BS</t>
  </si>
  <si>
    <t>Urban Hort &amp; Turf Mgmt - BS</t>
  </si>
  <si>
    <t>EL_WSCI_BS</t>
  </si>
  <si>
    <t>Water and Soil Science - BS</t>
  </si>
  <si>
    <t>EL_MRDV_BS</t>
  </si>
  <si>
    <t>Marine Resource Develp - BS</t>
  </si>
  <si>
    <t>EL_WBMG_BS</t>
  </si>
  <si>
    <t>Wildlife Biology &amp; Mgmt - BS</t>
  </si>
  <si>
    <t>AS_LSTD_BA</t>
  </si>
  <si>
    <t>Latin American Studies - BA</t>
  </si>
  <si>
    <t>XD_ACM_BIS</t>
  </si>
  <si>
    <t>Applied Communications - BIS</t>
  </si>
  <si>
    <t>AS_ELED_BA</t>
  </si>
  <si>
    <t>AS_SEDC_BA</t>
  </si>
  <si>
    <t>AS_MED_BOM</t>
  </si>
  <si>
    <t>Music Education - BOM</t>
  </si>
  <si>
    <t>AS_BIO_BA</t>
  </si>
  <si>
    <t>AS_EBIO_BS</t>
  </si>
  <si>
    <t>Env Plant Biology - BS</t>
  </si>
  <si>
    <t>EL_EBIO_BS</t>
  </si>
  <si>
    <t>HS_HSSR_BS</t>
  </si>
  <si>
    <t>Human Science &amp; Service - BS</t>
  </si>
  <si>
    <t>HS_HLTS_BS</t>
  </si>
  <si>
    <t>Health Studies - BS</t>
  </si>
  <si>
    <t>Marine Affairs - BA</t>
  </si>
  <si>
    <t>Marine Affairs - BS</t>
  </si>
  <si>
    <t>EL_MAFF_BA</t>
  </si>
  <si>
    <t>EL_MAFF_BS</t>
  </si>
  <si>
    <t>AS_MPR_BOM</t>
  </si>
  <si>
    <t>Music Performance - BOM</t>
  </si>
  <si>
    <t>AS_MCM_BOM</t>
  </si>
  <si>
    <t>Music Composition - BOM</t>
  </si>
  <si>
    <t>PH_PHAR_BS</t>
  </si>
  <si>
    <t>Pharmacy - BS</t>
  </si>
  <si>
    <t>BU_FNSR_BS</t>
  </si>
  <si>
    <t>Financial Services - BS</t>
  </si>
  <si>
    <t>BU_MINF_BS</t>
  </si>
  <si>
    <t>Mgt Sci &amp; Info Systems - BS</t>
  </si>
  <si>
    <t>DIGT_FOREN</t>
  </si>
  <si>
    <t>Digital Forensices Certificate</t>
  </si>
  <si>
    <t>HDF/ECETCP</t>
  </si>
  <si>
    <t>MUSIC_TCP</t>
  </si>
  <si>
    <t>Music Teaching Certification</t>
  </si>
  <si>
    <t>PHYEDC_TCP</t>
  </si>
  <si>
    <t>LIBRY-TCP</t>
  </si>
  <si>
    <t>Library &amp; Info. Studies - TCP</t>
  </si>
  <si>
    <t>HUMDEV-TCP</t>
  </si>
  <si>
    <t>INFLITCERT</t>
  </si>
  <si>
    <t>NURSNG_GCP</t>
  </si>
  <si>
    <t>Nursing - GPC</t>
  </si>
  <si>
    <t>LABCERT2</t>
  </si>
  <si>
    <t>Human Resources Certification</t>
  </si>
  <si>
    <t>LABCERT1</t>
  </si>
  <si>
    <t>Labor Relations Certification</t>
  </si>
  <si>
    <t>TEXTCERT</t>
  </si>
  <si>
    <t>Textile Marketing - TCP</t>
  </si>
  <si>
    <t>LABREL-GCP</t>
  </si>
  <si>
    <t>NATLRES-MS</t>
  </si>
  <si>
    <t>Natural Resources - MS</t>
  </si>
  <si>
    <t>ESNATRESMS</t>
  </si>
  <si>
    <t>ESPLANTMS</t>
  </si>
  <si>
    <t>FAQPATH-MS</t>
  </si>
  <si>
    <t>Fisheries Aquacult &amp; Path - MS</t>
  </si>
  <si>
    <t>PHYSED-MS</t>
  </si>
  <si>
    <t>FDSNUTR-MS</t>
  </si>
  <si>
    <t>Food Science &amp; Nutrition - MS</t>
  </si>
  <si>
    <t>BIOCMPH-MS</t>
  </si>
  <si>
    <t>Biochemistry &amp; Biophysics - MS</t>
  </si>
  <si>
    <t>MICROBI-MS</t>
  </si>
  <si>
    <t>Microbiology - MS</t>
  </si>
  <si>
    <t>BIOENV-MS</t>
  </si>
  <si>
    <t>Environmental Biology - MS</t>
  </si>
  <si>
    <t>INP-MS</t>
  </si>
  <si>
    <t>Interdiscip Neuroscience - MS</t>
  </si>
  <si>
    <t>MAF-MMA/JD</t>
  </si>
  <si>
    <t>Marine Affairs - MMA/JD</t>
  </si>
  <si>
    <t>ENRESEC-MS</t>
  </si>
  <si>
    <t>MUSIC - MM</t>
  </si>
  <si>
    <t>PHRMADM-MS</t>
  </si>
  <si>
    <t>Pharmacy Administration - MS</t>
  </si>
  <si>
    <t>APPHSCI-MS</t>
  </si>
  <si>
    <t>Pharmaceutics - MS</t>
  </si>
  <si>
    <t>PHRMCOG-MS</t>
  </si>
  <si>
    <t>Pharmacognosy - MS</t>
  </si>
  <si>
    <t>PHRMTOX-MS</t>
  </si>
  <si>
    <t>Pharmacology &amp; Toxicology - MS</t>
  </si>
  <si>
    <t>MEDCHEM-MS</t>
  </si>
  <si>
    <t>Medicinal Chemistry - MS</t>
  </si>
  <si>
    <t>PHYSTHR-MS</t>
  </si>
  <si>
    <t>Physical Therapy - MS</t>
  </si>
  <si>
    <t>BUSEXEC</t>
  </si>
  <si>
    <t>Bus Admin Executive MBA</t>
  </si>
  <si>
    <t>NATLRS-PHD</t>
  </si>
  <si>
    <t>Natural Resources - PHD</t>
  </si>
  <si>
    <t>ESGEO</t>
  </si>
  <si>
    <t>ESNATRES</t>
  </si>
  <si>
    <t>ESPLANT</t>
  </si>
  <si>
    <t>CVEVEG-PHD</t>
  </si>
  <si>
    <t>Civil and Environ Egr - PHD</t>
  </si>
  <si>
    <t>MECH-PHD</t>
  </si>
  <si>
    <t>FDNUTR-PHD</t>
  </si>
  <si>
    <t>Food Science &amp; Nutrition - PHD</t>
  </si>
  <si>
    <t>NTRFDS-PHD</t>
  </si>
  <si>
    <t>CELBIO-PH</t>
  </si>
  <si>
    <t>MICROB-PHD</t>
  </si>
  <si>
    <t>Microbiology - PHD</t>
  </si>
  <si>
    <t>BIOSCI-PHD</t>
  </si>
  <si>
    <t>APMATH-PHD</t>
  </si>
  <si>
    <t>Applied Math Sciences - PHD</t>
  </si>
  <si>
    <t>BIOENV-PHD</t>
  </si>
  <si>
    <t>Environmental Biology - PHD</t>
  </si>
  <si>
    <t>INP-PHD</t>
  </si>
  <si>
    <t>Interdiscip Neuroscience - PHD</t>
  </si>
  <si>
    <t>PSYCHBEHAV</t>
  </si>
  <si>
    <t>Behavioral Science - PHD</t>
  </si>
  <si>
    <t>APPHSC-PHD</t>
  </si>
  <si>
    <t>Pharmaceutics - PHD</t>
  </si>
  <si>
    <t>PHARMC-PHD</t>
  </si>
  <si>
    <t>Pharmaceut &amp; Drug Design - PHD</t>
  </si>
  <si>
    <t>PHMTOX-PHD</t>
  </si>
  <si>
    <t>PHRMCG-PHD</t>
  </si>
  <si>
    <t>Pharmacognosy - PHD</t>
  </si>
  <si>
    <t>MEDCHM-PHD</t>
  </si>
  <si>
    <t>Medicinal Chemistry - PHD</t>
  </si>
  <si>
    <t>Pharmacology &amp; Toxicology - PHD</t>
  </si>
  <si>
    <t>Cell &amp; Molecular Biology - PHD</t>
  </si>
  <si>
    <t>Nutrition &amp; Food Science - PHD</t>
  </si>
  <si>
    <t>Envir Science: Geosciences - PHD</t>
  </si>
  <si>
    <t>Envir Science: Nat Resources - PHD</t>
  </si>
  <si>
    <t>Envir Science: Plant Science - PHD</t>
  </si>
  <si>
    <t>Envir Science: Nat Resources - MS</t>
  </si>
  <si>
    <t>Envir Science: Plant Science - MS</t>
  </si>
  <si>
    <t>International Develop Studies - GCP</t>
  </si>
  <si>
    <t>Information Literacy Certificate</t>
  </si>
  <si>
    <t>Human Devel &amp; Family Studies - TCP</t>
  </si>
  <si>
    <t>Phys Educ &amp; Exercise Science - TCP</t>
  </si>
  <si>
    <t>Early Childhood Educ Certification</t>
  </si>
  <si>
    <t>011201</t>
  </si>
  <si>
    <t>050107</t>
  </si>
  <si>
    <t>T12</t>
  </si>
  <si>
    <t>T15</t>
  </si>
  <si>
    <t>T8</t>
  </si>
  <si>
    <t>T10</t>
  </si>
  <si>
    <t>AS_THEA_BA</t>
  </si>
  <si>
    <t>Theatre - BA</t>
  </si>
  <si>
    <t xml:space="preserve">Academic First Minors of students with degrees conferred </t>
  </si>
  <si>
    <t>ZCLASSCIVS</t>
  </si>
  <si>
    <t>ZMSLMIN</t>
  </si>
  <si>
    <t>ZJPNMIN</t>
  </si>
  <si>
    <t xml:space="preserve">Academic Second Minors of students with degrees conferred </t>
  </si>
  <si>
    <t xml:space="preserve">Academic Third Minors of students with degrees conferred </t>
  </si>
  <si>
    <t>Minor in Classical Civ/Studies</t>
  </si>
  <si>
    <t>Minor in Japanese</t>
  </si>
  <si>
    <t>Minor in Military Science</t>
  </si>
  <si>
    <t>Psychology - PHD</t>
  </si>
  <si>
    <t>UNDUPLICATED COUNT OF INDIVIDUAL COMPLETERS (dual degrees not counted)</t>
  </si>
  <si>
    <t>Psychology - MA</t>
  </si>
  <si>
    <t>Kinesiology - BS</t>
  </si>
  <si>
    <t>#</t>
  </si>
  <si>
    <t>CIP-2 digit</t>
  </si>
  <si>
    <t>Parks, Recreation, Leisure, and Fitness Studies</t>
  </si>
  <si>
    <t>T11</t>
  </si>
  <si>
    <t>Asian</t>
  </si>
  <si>
    <t>Pacific Islander</t>
  </si>
  <si>
    <t>Coastal Marine Policy Mgmt - B</t>
  </si>
  <si>
    <t>Aquaculture &amp; Fishery Tech - B</t>
  </si>
  <si>
    <t>Wildlife Conservation Biol - B</t>
  </si>
  <si>
    <t>Human Dev &amp; Family Studies - B</t>
  </si>
  <si>
    <t>Geosciences</t>
  </si>
  <si>
    <t>History BOA</t>
  </si>
  <si>
    <t>Fish, Animal &amp; Vet Science</t>
  </si>
  <si>
    <t>Remote Sensing and Spacial</t>
  </si>
  <si>
    <t>Environ Science: Geosciences</t>
  </si>
  <si>
    <t>MESM Earth &amp; Hydrologic Scienc</t>
  </si>
  <si>
    <t>Environ Science and Management</t>
  </si>
  <si>
    <t>MESM Sustainable Systems</t>
  </si>
  <si>
    <t>Nutrition &amp; Food Science</t>
  </si>
  <si>
    <t>Human Development &amp; Family Std</t>
  </si>
  <si>
    <t>Textile, Fash Merch&amp;Dsgn - MS</t>
  </si>
  <si>
    <t>Cell &amp; Molecular Biology</t>
  </si>
  <si>
    <t>Wetland Ecological Science</t>
  </si>
  <si>
    <t>Conservation Biology</t>
  </si>
  <si>
    <t>Kinesiology - MS</t>
  </si>
  <si>
    <t>Labor Relations &amp; Human Res -</t>
  </si>
  <si>
    <t>Environ Science: Fish Science</t>
  </si>
  <si>
    <t>Clinical Psychology - PHD</t>
  </si>
  <si>
    <t>Nursing - Doct Nursing Practic</t>
  </si>
  <si>
    <t>Prof</t>
  </si>
  <si>
    <t>UNDUPLICATED COUNT OF INDIVIDUAL COMPLETERS BY LEVEL(dual degrees not counted)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</si>
</sst>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left"/>
    </xf>
    <xf numFmtId="164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7" xfId="19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wrapText="1"/>
    </xf>
    <xf numFmtId="164" fontId="0" fillId="0" borderId="0" xfId="19" applyNumberFormat="1" applyBorder="1" applyAlignment="1">
      <alignment/>
    </xf>
    <xf numFmtId="0" fontId="0" fillId="0" borderId="9" xfId="0" applyBorder="1" applyAlignment="1">
      <alignment horizontal="left"/>
    </xf>
    <xf numFmtId="0" fontId="0" fillId="0" borderId="20" xfId="0" applyBorder="1" applyAlignment="1">
      <alignment/>
    </xf>
    <xf numFmtId="0" fontId="0" fillId="2" borderId="15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0" fontId="0" fillId="0" borderId="0" xfId="19" applyNumberFormat="1" applyAlignment="1">
      <alignment/>
    </xf>
    <xf numFmtId="10" fontId="0" fillId="0" borderId="4" xfId="19" applyNumberFormat="1" applyBorder="1" applyAlignment="1">
      <alignment/>
    </xf>
    <xf numFmtId="10" fontId="0" fillId="0" borderId="2" xfId="19" applyNumberFormat="1" applyBorder="1" applyAlignment="1">
      <alignment/>
    </xf>
    <xf numFmtId="10" fontId="0" fillId="0" borderId="7" xfId="19" applyNumberFormat="1" applyBorder="1" applyAlignment="1">
      <alignment/>
    </xf>
    <xf numFmtId="1" fontId="0" fillId="0" borderId="2" xfId="19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4" xfId="19" applyNumberFormat="1" applyBorder="1" applyAlignment="1">
      <alignment/>
    </xf>
    <xf numFmtId="0" fontId="0" fillId="0" borderId="12" xfId="0" applyFill="1" applyBorder="1" applyAlignment="1" quotePrefix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19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19" applyNumberFormat="1" applyAlignment="1">
      <alignment horizontal="left"/>
    </xf>
    <xf numFmtId="0" fontId="0" fillId="0" borderId="24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2.7109375" style="0" customWidth="1"/>
    <col min="3" max="3" width="6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140625" style="0" customWidth="1"/>
    <col min="25" max="26" width="8.7109375" style="0" customWidth="1"/>
    <col min="27" max="27" width="5.7109375" style="0" customWidth="1"/>
    <col min="28" max="30" width="7.7109375" style="0" customWidth="1"/>
  </cols>
  <sheetData>
    <row r="1" spans="1:2" ht="12.75">
      <c r="A1" s="3" t="s">
        <v>8</v>
      </c>
      <c r="B1" s="57"/>
    </row>
    <row r="2" spans="1:2" ht="12.75">
      <c r="A2" s="3" t="s">
        <v>125</v>
      </c>
      <c r="B2" s="57"/>
    </row>
    <row r="3" spans="1:2" ht="12.75">
      <c r="A3" s="3"/>
      <c r="B3" s="57"/>
    </row>
    <row r="4" spans="1:2" ht="12.75">
      <c r="A4" s="3" t="s">
        <v>128</v>
      </c>
      <c r="B4" s="57"/>
    </row>
    <row r="5" spans="1:2" ht="12.75">
      <c r="A5" s="44"/>
      <c r="B5" s="57"/>
    </row>
    <row r="6" spans="1:27" ht="12.75">
      <c r="A6" s="44"/>
      <c r="Y6" s="73"/>
      <c r="Z6" s="73"/>
      <c r="AA6" s="73"/>
    </row>
    <row r="7" spans="1:27" ht="12.75">
      <c r="A7" s="60" t="s">
        <v>100</v>
      </c>
      <c r="B7" s="31" t="s">
        <v>85</v>
      </c>
      <c r="C7" s="74" t="s">
        <v>65</v>
      </c>
      <c r="D7" s="74" t="s">
        <v>61</v>
      </c>
      <c r="E7" s="74" t="s">
        <v>86</v>
      </c>
      <c r="Y7" s="73"/>
      <c r="Z7" s="73"/>
      <c r="AA7" s="73"/>
    </row>
    <row r="8" spans="1:8" ht="12.75">
      <c r="A8" s="42" t="s">
        <v>88</v>
      </c>
      <c r="B8" s="12" t="s">
        <v>66</v>
      </c>
      <c r="C8" s="12">
        <v>6</v>
      </c>
      <c r="D8" s="76">
        <f>C8/C27</f>
        <v>0.010398613518197574</v>
      </c>
      <c r="E8" s="78">
        <v>18</v>
      </c>
      <c r="H8" s="94"/>
    </row>
    <row r="9" spans="1:8" ht="12.75">
      <c r="A9" s="30" t="s">
        <v>89</v>
      </c>
      <c r="B9" s="7" t="s">
        <v>67</v>
      </c>
      <c r="C9" s="7">
        <v>13</v>
      </c>
      <c r="D9" s="75">
        <f>C9/C27</f>
        <v>0.022530329289428077</v>
      </c>
      <c r="E9" s="79">
        <v>11</v>
      </c>
      <c r="H9" s="94"/>
    </row>
    <row r="10" spans="1:8" ht="12.75">
      <c r="A10" s="30" t="s">
        <v>91</v>
      </c>
      <c r="B10" s="7" t="s">
        <v>70</v>
      </c>
      <c r="C10" s="7">
        <v>12</v>
      </c>
      <c r="D10" s="75">
        <f>C10/C27</f>
        <v>0.02079722703639515</v>
      </c>
      <c r="E10" s="79" t="s">
        <v>744</v>
      </c>
      <c r="H10" s="94"/>
    </row>
    <row r="11" spans="1:8" ht="12.75">
      <c r="A11" s="30">
        <v>11</v>
      </c>
      <c r="B11" s="7" t="s">
        <v>71</v>
      </c>
      <c r="C11" s="7">
        <v>10</v>
      </c>
      <c r="D11" s="75">
        <f>C11/C27</f>
        <v>0.01733102253032929</v>
      </c>
      <c r="E11" s="79">
        <v>14</v>
      </c>
      <c r="H11" s="94"/>
    </row>
    <row r="12" spans="1:8" ht="12.75">
      <c r="A12" s="35">
        <v>13</v>
      </c>
      <c r="B12" s="7" t="s">
        <v>63</v>
      </c>
      <c r="C12" s="7">
        <v>44</v>
      </c>
      <c r="D12" s="75">
        <f>C12/C27</f>
        <v>0.07625649913344887</v>
      </c>
      <c r="E12" s="79">
        <v>5</v>
      </c>
      <c r="H12" s="94"/>
    </row>
    <row r="13" spans="1:8" ht="12.75">
      <c r="A13" s="35">
        <v>14</v>
      </c>
      <c r="B13" s="7" t="s">
        <v>72</v>
      </c>
      <c r="C13" s="7">
        <v>76</v>
      </c>
      <c r="D13" s="75">
        <f>C13/C27</f>
        <v>0.1317157712305026</v>
      </c>
      <c r="E13" s="79">
        <v>2</v>
      </c>
      <c r="H13" s="94"/>
    </row>
    <row r="14" spans="1:8" ht="12.75">
      <c r="A14" s="35">
        <v>16</v>
      </c>
      <c r="B14" s="7" t="s">
        <v>73</v>
      </c>
      <c r="C14" s="7">
        <v>7</v>
      </c>
      <c r="D14" s="75">
        <f>C14/C27</f>
        <v>0.012131715771230503</v>
      </c>
      <c r="E14" s="79">
        <v>17</v>
      </c>
      <c r="H14" s="94"/>
    </row>
    <row r="15" spans="1:8" ht="12.75">
      <c r="A15" s="35">
        <v>19</v>
      </c>
      <c r="B15" s="7" t="s">
        <v>74</v>
      </c>
      <c r="C15" s="7">
        <v>40</v>
      </c>
      <c r="D15" s="75">
        <f>C15/C27</f>
        <v>0.06932409012131716</v>
      </c>
      <c r="E15" s="79">
        <v>6</v>
      </c>
      <c r="H15" s="94"/>
    </row>
    <row r="16" spans="1:8" ht="12.75">
      <c r="A16" s="35">
        <v>23</v>
      </c>
      <c r="B16" s="7" t="s">
        <v>75</v>
      </c>
      <c r="C16" s="7">
        <v>9</v>
      </c>
      <c r="D16" s="75">
        <f>C16/C27</f>
        <v>0.01559792027729636</v>
      </c>
      <c r="E16" s="79" t="s">
        <v>745</v>
      </c>
      <c r="H16" s="94"/>
    </row>
    <row r="17" spans="1:8" ht="12.75">
      <c r="A17" s="35">
        <v>25</v>
      </c>
      <c r="B17" s="7" t="s">
        <v>87</v>
      </c>
      <c r="C17" s="7">
        <v>48</v>
      </c>
      <c r="D17" s="75">
        <f>C17/C27</f>
        <v>0.0831889081455806</v>
      </c>
      <c r="E17" s="79">
        <v>4</v>
      </c>
      <c r="H17" s="94"/>
    </row>
    <row r="18" spans="1:8" ht="12.75">
      <c r="A18" s="35">
        <v>26</v>
      </c>
      <c r="B18" s="7" t="s">
        <v>77</v>
      </c>
      <c r="C18" s="7">
        <v>12</v>
      </c>
      <c r="D18" s="75">
        <f>C18/C27</f>
        <v>0.02079722703639515</v>
      </c>
      <c r="E18" s="79" t="s">
        <v>744</v>
      </c>
      <c r="H18" s="94"/>
    </row>
    <row r="19" spans="1:8" ht="12.75">
      <c r="A19" s="35">
        <v>27</v>
      </c>
      <c r="B19" s="7" t="s">
        <v>78</v>
      </c>
      <c r="C19" s="7">
        <v>14</v>
      </c>
      <c r="D19" s="75">
        <f>C19/C27</f>
        <v>0.024263431542461005</v>
      </c>
      <c r="E19" s="79">
        <v>10</v>
      </c>
      <c r="H19" s="94"/>
    </row>
    <row r="20" spans="1:8" ht="12.75">
      <c r="A20" s="35">
        <v>40</v>
      </c>
      <c r="B20" s="7" t="s">
        <v>93</v>
      </c>
      <c r="C20" s="7">
        <v>23</v>
      </c>
      <c r="D20" s="75">
        <f>C20/C27</f>
        <v>0.03986135181975736</v>
      </c>
      <c r="E20" s="79">
        <v>8</v>
      </c>
      <c r="H20" s="94"/>
    </row>
    <row r="21" spans="1:8" ht="12.75">
      <c r="A21" s="35">
        <v>42</v>
      </c>
      <c r="B21" s="7" t="s">
        <v>62</v>
      </c>
      <c r="C21" s="7">
        <v>11</v>
      </c>
      <c r="D21" s="75">
        <f>C21/C27</f>
        <v>0.019064124783362217</v>
      </c>
      <c r="E21" s="79">
        <v>13</v>
      </c>
      <c r="H21" s="94"/>
    </row>
    <row r="22" spans="1:8" ht="27" customHeight="1">
      <c r="A22" s="35">
        <v>44</v>
      </c>
      <c r="B22" s="81" t="s">
        <v>94</v>
      </c>
      <c r="C22" s="7">
        <v>31</v>
      </c>
      <c r="D22" s="75">
        <f>C22/C27</f>
        <v>0.053726169844020795</v>
      </c>
      <c r="E22" s="79">
        <v>7</v>
      </c>
      <c r="H22" s="94"/>
    </row>
    <row r="23" spans="1:8" ht="12.75">
      <c r="A23" s="35" t="s">
        <v>80</v>
      </c>
      <c r="B23" s="7" t="s">
        <v>81</v>
      </c>
      <c r="C23" s="7">
        <v>15</v>
      </c>
      <c r="D23" s="75">
        <f>C23/C27</f>
        <v>0.025996533795493933</v>
      </c>
      <c r="E23" s="79">
        <v>9</v>
      </c>
      <c r="H23" s="94"/>
    </row>
    <row r="24" spans="1:8" ht="12.75">
      <c r="A24" s="35">
        <v>50</v>
      </c>
      <c r="B24" s="7" t="s">
        <v>82</v>
      </c>
      <c r="C24" s="7">
        <v>9</v>
      </c>
      <c r="D24" s="75">
        <f>C24/C27</f>
        <v>0.01559792027729636</v>
      </c>
      <c r="E24" s="79" t="s">
        <v>745</v>
      </c>
      <c r="H24" s="94"/>
    </row>
    <row r="25" spans="1:8" ht="12.75">
      <c r="A25" s="35">
        <v>51</v>
      </c>
      <c r="B25" s="7" t="s">
        <v>83</v>
      </c>
      <c r="C25" s="7">
        <v>64</v>
      </c>
      <c r="D25" s="75">
        <f>C25/C27</f>
        <v>0.11091854419410745</v>
      </c>
      <c r="E25" s="79">
        <v>3</v>
      </c>
      <c r="H25" s="94"/>
    </row>
    <row r="26" spans="1:8" ht="12.75">
      <c r="A26" s="36">
        <v>52</v>
      </c>
      <c r="B26" s="16" t="s">
        <v>84</v>
      </c>
      <c r="C26" s="16">
        <v>133</v>
      </c>
      <c r="D26" s="77">
        <f>C26/C27</f>
        <v>0.23050259965337955</v>
      </c>
      <c r="E26" s="80">
        <v>1</v>
      </c>
      <c r="H26" s="94"/>
    </row>
    <row r="27" spans="1:9" ht="12.75">
      <c r="A27" s="1" t="s">
        <v>1</v>
      </c>
      <c r="C27">
        <f>SUM(C8:C26)</f>
        <v>577</v>
      </c>
      <c r="D27" s="56">
        <f>SUM(D8:D26)</f>
        <v>0.9999999999999998</v>
      </c>
      <c r="I27" s="56"/>
    </row>
    <row r="28" spans="1:9" ht="12.75">
      <c r="A28" s="46"/>
      <c r="B28" s="20"/>
      <c r="I28" s="56"/>
    </row>
    <row r="29" ht="12.75">
      <c r="I29" s="56"/>
    </row>
    <row r="30" spans="1:9" ht="12.75">
      <c r="A30" s="3"/>
      <c r="B30" s="57"/>
      <c r="I30" s="56"/>
    </row>
    <row r="31" spans="1:10" ht="12.75">
      <c r="A31" s="3" t="s">
        <v>126</v>
      </c>
      <c r="B31" s="57"/>
      <c r="H31" s="73"/>
      <c r="I31" s="73"/>
      <c r="J31" s="73"/>
    </row>
    <row r="32" spans="1:10" ht="12.75">
      <c r="A32" s="3" t="s">
        <v>128</v>
      </c>
      <c r="B32" s="57"/>
      <c r="I32" s="82"/>
      <c r="J32" s="20"/>
    </row>
    <row r="33" spans="1:10" ht="12.75">
      <c r="A33" s="44"/>
      <c r="B33" s="57"/>
      <c r="I33" s="82"/>
      <c r="J33" s="20"/>
    </row>
    <row r="34" spans="1:10" ht="12.75">
      <c r="A34" s="44"/>
      <c r="I34" s="82"/>
      <c r="J34" s="20"/>
    </row>
    <row r="35" spans="1:10" ht="12.75">
      <c r="A35" s="60" t="s">
        <v>100</v>
      </c>
      <c r="B35" s="31" t="s">
        <v>85</v>
      </c>
      <c r="C35" s="74" t="s">
        <v>65</v>
      </c>
      <c r="D35" s="74" t="s">
        <v>61</v>
      </c>
      <c r="E35" s="74" t="s">
        <v>86</v>
      </c>
      <c r="I35" s="82"/>
      <c r="J35" s="20"/>
    </row>
    <row r="36" spans="1:10" ht="12.75">
      <c r="A36" s="60"/>
      <c r="B36" s="31"/>
      <c r="C36" s="74"/>
      <c r="D36" s="74"/>
      <c r="E36" s="74"/>
      <c r="I36" s="82"/>
      <c r="J36" s="20"/>
    </row>
    <row r="37" spans="1:27" ht="12.75">
      <c r="A37" s="42" t="s">
        <v>89</v>
      </c>
      <c r="B37" s="12" t="s">
        <v>67</v>
      </c>
      <c r="C37" s="12">
        <v>2</v>
      </c>
      <c r="D37" s="76">
        <f>C37/C50</f>
        <v>0.008733624454148471</v>
      </c>
      <c r="E37" s="78" t="s">
        <v>747</v>
      </c>
      <c r="H37" s="56"/>
      <c r="J37" s="20"/>
      <c r="Z37" s="20"/>
      <c r="AA37" s="20"/>
    </row>
    <row r="38" spans="1:27" ht="12.75">
      <c r="A38" s="30">
        <v>11</v>
      </c>
      <c r="B38" s="7" t="s">
        <v>71</v>
      </c>
      <c r="C38" s="7">
        <v>1</v>
      </c>
      <c r="D38" s="75">
        <f>C38/C50</f>
        <v>0.004366812227074236</v>
      </c>
      <c r="E38" s="79">
        <v>13</v>
      </c>
      <c r="H38" s="56"/>
      <c r="J38" s="20"/>
      <c r="Z38" s="20"/>
      <c r="AA38" s="20"/>
    </row>
    <row r="39" spans="1:27" ht="12.75">
      <c r="A39" s="35">
        <v>13</v>
      </c>
      <c r="B39" s="7" t="s">
        <v>63</v>
      </c>
      <c r="C39" s="7">
        <v>8</v>
      </c>
      <c r="D39" s="75">
        <f>C39/C50</f>
        <v>0.034934497816593885</v>
      </c>
      <c r="E39" s="79">
        <v>6</v>
      </c>
      <c r="H39" s="56"/>
      <c r="J39" s="20"/>
      <c r="Z39" s="20"/>
      <c r="AA39" s="20"/>
    </row>
    <row r="40" spans="1:27" ht="12.75">
      <c r="A40" s="35">
        <v>14</v>
      </c>
      <c r="B40" s="7" t="s">
        <v>72</v>
      </c>
      <c r="C40" s="7">
        <v>15</v>
      </c>
      <c r="D40" s="75">
        <f>C40/C50</f>
        <v>0.06550218340611354</v>
      </c>
      <c r="E40" s="79">
        <v>3</v>
      </c>
      <c r="H40" s="56"/>
      <c r="J40" s="20"/>
      <c r="Y40" s="20"/>
      <c r="Z40" s="20"/>
      <c r="AA40" s="20"/>
    </row>
    <row r="41" spans="1:27" ht="12.75">
      <c r="A41" s="35">
        <v>23</v>
      </c>
      <c r="B41" s="7" t="s">
        <v>75</v>
      </c>
      <c r="C41" s="7">
        <v>9</v>
      </c>
      <c r="D41" s="75">
        <f>C41/C50</f>
        <v>0.039301310043668124</v>
      </c>
      <c r="E41" s="79">
        <v>5</v>
      </c>
      <c r="H41" s="56"/>
      <c r="J41" s="20"/>
      <c r="Y41" s="20"/>
      <c r="Z41" s="20"/>
      <c r="AA41" s="20"/>
    </row>
    <row r="42" spans="1:27" ht="12.75">
      <c r="A42" s="35">
        <v>26</v>
      </c>
      <c r="B42" s="7" t="s">
        <v>77</v>
      </c>
      <c r="C42" s="7">
        <v>5</v>
      </c>
      <c r="D42" s="75">
        <f>C42/C50</f>
        <v>0.021834061135371178</v>
      </c>
      <c r="E42" s="79">
        <v>7</v>
      </c>
      <c r="H42" s="56"/>
      <c r="J42" s="20"/>
      <c r="Y42" s="20"/>
      <c r="Z42" s="20"/>
      <c r="AA42" s="57"/>
    </row>
    <row r="43" spans="1:27" ht="12.75">
      <c r="A43" s="35">
        <v>27</v>
      </c>
      <c r="B43" s="7" t="s">
        <v>78</v>
      </c>
      <c r="C43" s="7">
        <v>2</v>
      </c>
      <c r="D43" s="75">
        <f>C43/C50</f>
        <v>0.008733624454148471</v>
      </c>
      <c r="E43" s="79" t="s">
        <v>747</v>
      </c>
      <c r="H43" s="56"/>
      <c r="J43" s="20"/>
      <c r="Y43" s="20"/>
      <c r="Z43" s="20"/>
      <c r="AA43" s="57"/>
    </row>
    <row r="44" spans="1:27" ht="12.75">
      <c r="A44" s="35">
        <v>40</v>
      </c>
      <c r="B44" s="7" t="s">
        <v>93</v>
      </c>
      <c r="C44" s="7">
        <v>16</v>
      </c>
      <c r="D44" s="75">
        <f>C44/C50</f>
        <v>0.06986899563318777</v>
      </c>
      <c r="E44" s="79">
        <v>2</v>
      </c>
      <c r="H44" s="56"/>
      <c r="J44" s="57"/>
      <c r="Y44" s="20"/>
      <c r="Z44" s="20"/>
      <c r="AA44" s="57"/>
    </row>
    <row r="45" spans="1:27" ht="12.75">
      <c r="A45" s="35">
        <v>42</v>
      </c>
      <c r="B45" s="7" t="s">
        <v>62</v>
      </c>
      <c r="C45" s="7">
        <v>14</v>
      </c>
      <c r="D45" s="75">
        <f>C45/C50</f>
        <v>0.0611353711790393</v>
      </c>
      <c r="E45" s="79">
        <v>4</v>
      </c>
      <c r="H45" s="56"/>
      <c r="J45" s="57"/>
      <c r="Y45" s="20"/>
      <c r="Z45" s="20"/>
      <c r="AA45" s="57"/>
    </row>
    <row r="46" spans="1:27" ht="27.75" customHeight="1">
      <c r="A46" s="35">
        <v>44</v>
      </c>
      <c r="B46" s="81" t="s">
        <v>94</v>
      </c>
      <c r="C46" s="7">
        <v>2</v>
      </c>
      <c r="D46" s="75">
        <f>C46/C50</f>
        <v>0.008733624454148471</v>
      </c>
      <c r="E46" s="79" t="s">
        <v>747</v>
      </c>
      <c r="H46" s="56"/>
      <c r="J46" s="57"/>
      <c r="Y46" s="20"/>
      <c r="Z46" s="20"/>
      <c r="AA46" s="57"/>
    </row>
    <row r="47" spans="1:27" ht="12.75">
      <c r="A47" s="35" t="s">
        <v>80</v>
      </c>
      <c r="B47" s="7" t="s">
        <v>81</v>
      </c>
      <c r="C47" s="7">
        <v>3</v>
      </c>
      <c r="D47" s="75">
        <f>C47/C50</f>
        <v>0.013100436681222707</v>
      </c>
      <c r="E47" s="79" t="s">
        <v>746</v>
      </c>
      <c r="H47" s="56"/>
      <c r="J47" s="57"/>
      <c r="Y47" s="20"/>
      <c r="Z47" s="20"/>
      <c r="AA47" s="57"/>
    </row>
    <row r="48" spans="1:27" ht="12.75">
      <c r="A48" s="35">
        <v>51</v>
      </c>
      <c r="B48" s="7" t="s">
        <v>83</v>
      </c>
      <c r="C48" s="7">
        <v>149</v>
      </c>
      <c r="D48" s="75">
        <f>C48/C50</f>
        <v>0.6506550218340611</v>
      </c>
      <c r="E48" s="79">
        <v>1</v>
      </c>
      <c r="H48" s="56"/>
      <c r="J48" s="57"/>
      <c r="Y48" s="20"/>
      <c r="Z48" s="20"/>
      <c r="AA48" s="20"/>
    </row>
    <row r="49" spans="1:27" ht="12.75">
      <c r="A49" s="36">
        <v>52</v>
      </c>
      <c r="B49" s="16" t="s">
        <v>84</v>
      </c>
      <c r="C49" s="16">
        <v>3</v>
      </c>
      <c r="D49" s="77">
        <f>C49/C50</f>
        <v>0.013100436681222707</v>
      </c>
      <c r="E49" s="80" t="s">
        <v>746</v>
      </c>
      <c r="H49" s="57"/>
      <c r="I49" s="82"/>
      <c r="J49" s="57"/>
      <c r="Y49" s="20"/>
      <c r="Z49" s="20"/>
      <c r="AA49" s="20"/>
    </row>
    <row r="50" spans="1:27" ht="12.75">
      <c r="A50" s="1" t="s">
        <v>1</v>
      </c>
      <c r="C50">
        <f>SUM(C37:C49)</f>
        <v>229</v>
      </c>
      <c r="D50" s="56">
        <f>SUM(D37:D49)</f>
        <v>0.9999999999999999</v>
      </c>
      <c r="H50" s="20"/>
      <c r="I50" s="82"/>
      <c r="J50" s="57"/>
      <c r="Y50" s="20"/>
      <c r="Z50" s="20"/>
      <c r="AA50" s="20"/>
    </row>
    <row r="51" spans="1:10" ht="12.75">
      <c r="A51" s="46"/>
      <c r="B51" s="20"/>
      <c r="H51" s="20"/>
      <c r="I51" s="82"/>
      <c r="J51" s="20"/>
    </row>
    <row r="52" spans="8:10" ht="12.75">
      <c r="H52" s="20"/>
      <c r="I52" s="82"/>
      <c r="J52" s="20"/>
    </row>
    <row r="53" spans="8:10" ht="12.75">
      <c r="H53" s="20"/>
      <c r="I53" s="82"/>
      <c r="J53" s="20"/>
    </row>
  </sheetData>
  <printOptions/>
  <pageMargins left="1" right="0.75" top="1" bottom="1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4" customWidth="1"/>
    <col min="2" max="2" width="43.0039062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8.7109375" style="44" customWidth="1"/>
    <col min="8" max="8" width="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6.7109375" style="0" customWidth="1"/>
    <col min="13" max="13" width="8.7109375" style="0" customWidth="1"/>
    <col min="14" max="14" width="6.7109375" style="0" customWidth="1"/>
    <col min="15" max="15" width="8.7109375" style="0" customWidth="1"/>
    <col min="16" max="16" width="6.7109375" style="0" customWidth="1"/>
    <col min="17" max="17" width="8.7109375" style="0" customWidth="1"/>
    <col min="18" max="18" width="6.7109375" style="0" customWidth="1"/>
    <col min="19" max="21" width="8.7109375" style="0" customWidth="1"/>
    <col min="22" max="22" width="6.7109375" style="0" customWidth="1"/>
    <col min="23" max="26" width="8.7109375" style="0" customWidth="1"/>
    <col min="27" max="27" width="7.7109375" style="0" customWidth="1"/>
  </cols>
  <sheetData>
    <row r="1" spans="1:26" ht="12.75">
      <c r="A1" s="3" t="s">
        <v>8</v>
      </c>
      <c r="B1" s="57"/>
      <c r="Y1" s="56"/>
      <c r="Z1" s="56"/>
    </row>
    <row r="2" spans="1:26" ht="12.75">
      <c r="A2" s="3" t="s">
        <v>127</v>
      </c>
      <c r="B2" s="57"/>
      <c r="Y2" s="56"/>
      <c r="Z2" s="56"/>
    </row>
    <row r="3" spans="1:26" ht="12.75">
      <c r="A3" s="3"/>
      <c r="B3" s="57"/>
      <c r="Y3" s="56"/>
      <c r="Z3" s="56"/>
    </row>
    <row r="4" spans="1:26" ht="12.75">
      <c r="A4" s="3" t="s">
        <v>128</v>
      </c>
      <c r="B4" s="57"/>
      <c r="Y4" s="56"/>
      <c r="Z4" s="56"/>
    </row>
    <row r="5" spans="2:26" ht="12.75">
      <c r="B5" s="57"/>
      <c r="Y5" s="56"/>
      <c r="Z5" s="56"/>
    </row>
    <row r="6" ht="12.75">
      <c r="X6" s="20"/>
    </row>
    <row r="7" spans="1:28" ht="12.75">
      <c r="A7" s="60" t="s">
        <v>100</v>
      </c>
      <c r="B7" s="31" t="s">
        <v>85</v>
      </c>
      <c r="C7" s="74" t="s">
        <v>65</v>
      </c>
      <c r="D7" s="74" t="s">
        <v>61</v>
      </c>
      <c r="E7" s="74" t="s">
        <v>86</v>
      </c>
      <c r="G7" s="46"/>
      <c r="I7" s="20"/>
      <c r="X7" s="20"/>
      <c r="AB7" s="73"/>
    </row>
    <row r="8" spans="1:27" ht="12.75">
      <c r="A8" s="42" t="s">
        <v>88</v>
      </c>
      <c r="B8" s="12" t="s">
        <v>66</v>
      </c>
      <c r="C8" s="100">
        <v>70</v>
      </c>
      <c r="D8" s="95">
        <f>C8/C30</f>
        <v>0.026778882938026015</v>
      </c>
      <c r="E8" s="78">
        <v>14</v>
      </c>
      <c r="F8" s="20"/>
      <c r="G8" s="11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56"/>
    </row>
    <row r="9" spans="1:27" ht="12.75">
      <c r="A9" s="30" t="s">
        <v>89</v>
      </c>
      <c r="B9" s="7" t="s">
        <v>67</v>
      </c>
      <c r="C9" s="98">
        <v>87</v>
      </c>
      <c r="D9" s="96">
        <f>C9/C30</f>
        <v>0.0332823259372609</v>
      </c>
      <c r="E9" s="79" t="s">
        <v>766</v>
      </c>
      <c r="F9" s="20"/>
      <c r="G9" s="11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56"/>
    </row>
    <row r="10" spans="1:27" ht="12.75">
      <c r="A10" s="30" t="s">
        <v>90</v>
      </c>
      <c r="B10" s="7" t="s">
        <v>68</v>
      </c>
      <c r="C10" s="98">
        <v>20</v>
      </c>
      <c r="D10" s="96">
        <f>C10/C30</f>
        <v>0.0076511094108645756</v>
      </c>
      <c r="E10" s="79">
        <v>16</v>
      </c>
      <c r="F10" s="20"/>
      <c r="G10" s="118"/>
      <c r="H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56"/>
    </row>
    <row r="11" spans="1:27" ht="12.75">
      <c r="A11" s="30" t="s">
        <v>92</v>
      </c>
      <c r="B11" s="7" t="s">
        <v>69</v>
      </c>
      <c r="C11" s="98">
        <v>8</v>
      </c>
      <c r="D11" s="96">
        <f>C11/C30</f>
        <v>0.00306044376434583</v>
      </c>
      <c r="E11" s="79">
        <v>20</v>
      </c>
      <c r="F11" s="20"/>
      <c r="G11" s="119"/>
      <c r="H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56"/>
    </row>
    <row r="12" spans="1:27" ht="12.75">
      <c r="A12" s="30" t="s">
        <v>91</v>
      </c>
      <c r="B12" s="7" t="s">
        <v>70</v>
      </c>
      <c r="C12" s="98">
        <v>267</v>
      </c>
      <c r="D12" s="96">
        <f>C12/C30</f>
        <v>0.10214231063504207</v>
      </c>
      <c r="E12" s="79">
        <v>3</v>
      </c>
      <c r="F12" s="20"/>
      <c r="G12" s="119"/>
      <c r="H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56"/>
    </row>
    <row r="13" spans="1:27" ht="12.75">
      <c r="A13" s="30">
        <v>11</v>
      </c>
      <c r="B13" s="7" t="s">
        <v>71</v>
      </c>
      <c r="C13" s="98">
        <v>13</v>
      </c>
      <c r="D13" s="96">
        <f>C13/C30</f>
        <v>0.004973221117061974</v>
      </c>
      <c r="E13" s="79">
        <v>18</v>
      </c>
      <c r="F13" s="20"/>
      <c r="G13" s="119"/>
      <c r="H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56"/>
    </row>
    <row r="14" spans="1:27" ht="12.75">
      <c r="A14" s="35">
        <v>13</v>
      </c>
      <c r="B14" s="7" t="s">
        <v>63</v>
      </c>
      <c r="C14" s="20">
        <v>87</v>
      </c>
      <c r="D14" s="96">
        <f>C14/C30</f>
        <v>0.0332823259372609</v>
      </c>
      <c r="E14" s="79" t="s">
        <v>766</v>
      </c>
      <c r="F14" s="20"/>
      <c r="G14" s="118"/>
      <c r="H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56"/>
    </row>
    <row r="15" spans="1:26" ht="12.75">
      <c r="A15" s="35">
        <v>14</v>
      </c>
      <c r="B15" s="7" t="s">
        <v>72</v>
      </c>
      <c r="C15" s="98">
        <v>175</v>
      </c>
      <c r="D15" s="96">
        <f>C15/C30</f>
        <v>0.06694720734506504</v>
      </c>
      <c r="E15" s="79">
        <v>6</v>
      </c>
      <c r="F15" s="20"/>
      <c r="G15" s="118"/>
      <c r="H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>
      <c r="A16" s="35">
        <v>16</v>
      </c>
      <c r="B16" s="7" t="s">
        <v>73</v>
      </c>
      <c r="C16" s="99">
        <v>78</v>
      </c>
      <c r="D16" s="96">
        <f>C16/C30</f>
        <v>0.029839326702371844</v>
      </c>
      <c r="E16" s="79">
        <v>13</v>
      </c>
      <c r="F16" s="20"/>
      <c r="G16" s="1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Z16" s="20"/>
    </row>
    <row r="17" spans="1:26" ht="12.75">
      <c r="A17" s="35">
        <v>19</v>
      </c>
      <c r="B17" s="7" t="s">
        <v>74</v>
      </c>
      <c r="C17" s="99">
        <v>236</v>
      </c>
      <c r="D17" s="96">
        <f>C17/C30</f>
        <v>0.090283091048202</v>
      </c>
      <c r="E17" s="79">
        <v>4</v>
      </c>
      <c r="F17" s="20"/>
      <c r="G17" s="1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Z17" s="20"/>
    </row>
    <row r="18" spans="1:26" ht="12.75">
      <c r="A18" s="35">
        <v>23</v>
      </c>
      <c r="B18" s="7" t="s">
        <v>75</v>
      </c>
      <c r="C18" s="99">
        <v>84</v>
      </c>
      <c r="D18" s="96">
        <f>C18/C30</f>
        <v>0.032134659525631215</v>
      </c>
      <c r="E18" s="79">
        <v>12</v>
      </c>
      <c r="F18" s="20"/>
      <c r="G18" s="1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Z18" s="20"/>
    </row>
    <row r="19" spans="1:26" ht="12.75">
      <c r="A19" s="35">
        <v>24</v>
      </c>
      <c r="B19" s="7" t="s">
        <v>76</v>
      </c>
      <c r="C19" s="99">
        <v>3</v>
      </c>
      <c r="D19" s="96">
        <f>C19/C30</f>
        <v>0.0011476664116296864</v>
      </c>
      <c r="E19" s="79">
        <v>21</v>
      </c>
      <c r="F19" s="20"/>
      <c r="G19" s="1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Z19" s="20"/>
    </row>
    <row r="20" spans="1:26" ht="12.75">
      <c r="A20" s="35">
        <v>26</v>
      </c>
      <c r="B20" s="7" t="s">
        <v>77</v>
      </c>
      <c r="C20" s="99">
        <v>142</v>
      </c>
      <c r="D20" s="96">
        <f>C20/C30</f>
        <v>0.05432287681713849</v>
      </c>
      <c r="E20" s="79">
        <v>8</v>
      </c>
      <c r="F20" s="20"/>
      <c r="G20" s="11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Z20" s="20"/>
    </row>
    <row r="21" spans="1:26" ht="12.75">
      <c r="A21" s="35">
        <v>27</v>
      </c>
      <c r="B21" s="7" t="s">
        <v>78</v>
      </c>
      <c r="C21" s="99">
        <v>18</v>
      </c>
      <c r="D21" s="96">
        <f>C21/C30</f>
        <v>0.006885998469778117</v>
      </c>
      <c r="E21" s="79">
        <v>17</v>
      </c>
      <c r="F21" s="20"/>
      <c r="G21" s="11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Z21" s="20"/>
    </row>
    <row r="22" spans="1:26" ht="12.75">
      <c r="A22" s="35">
        <v>31</v>
      </c>
      <c r="B22" s="7" t="s">
        <v>765</v>
      </c>
      <c r="C22" s="99">
        <v>135</v>
      </c>
      <c r="D22" s="96">
        <f>C22/C30</f>
        <v>0.051644988523335884</v>
      </c>
      <c r="E22" s="79">
        <v>9</v>
      </c>
      <c r="F22" s="20"/>
      <c r="G22" s="11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Z22" s="20"/>
    </row>
    <row r="23" spans="1:26" ht="12.75">
      <c r="A23" s="35">
        <v>38</v>
      </c>
      <c r="B23" s="7" t="s">
        <v>79</v>
      </c>
      <c r="C23" s="99">
        <v>9</v>
      </c>
      <c r="D23" s="96">
        <f>C23/C30</f>
        <v>0.0034429992348890587</v>
      </c>
      <c r="E23" s="79">
        <v>19</v>
      </c>
      <c r="F23" s="20"/>
      <c r="G23" s="11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Z23" s="20"/>
    </row>
    <row r="24" spans="1:26" ht="12.75">
      <c r="A24" s="35">
        <v>40</v>
      </c>
      <c r="B24" s="7" t="s">
        <v>93</v>
      </c>
      <c r="C24" s="99">
        <v>26</v>
      </c>
      <c r="D24" s="96">
        <f>C24/C30</f>
        <v>0.009946442234123947</v>
      </c>
      <c r="E24" s="79">
        <v>15</v>
      </c>
      <c r="F24" s="20"/>
      <c r="G24" s="11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Z24" s="20"/>
    </row>
    <row r="25" spans="1:26" ht="12.75">
      <c r="A25" s="35">
        <v>42</v>
      </c>
      <c r="B25" s="7" t="s">
        <v>62</v>
      </c>
      <c r="C25" s="99">
        <v>162</v>
      </c>
      <c r="D25" s="96">
        <f>C25/C30</f>
        <v>0.06197398622800306</v>
      </c>
      <c r="E25" s="79">
        <v>7</v>
      </c>
      <c r="F25" s="20"/>
      <c r="G25" s="118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Z25" s="20"/>
    </row>
    <row r="26" spans="1:26" ht="12.75">
      <c r="A26" s="35" t="s">
        <v>80</v>
      </c>
      <c r="B26" s="7" t="s">
        <v>81</v>
      </c>
      <c r="C26" s="7">
        <v>229</v>
      </c>
      <c r="D26" s="96">
        <f>C26/C30</f>
        <v>0.08760520275439938</v>
      </c>
      <c r="E26" s="79">
        <v>5</v>
      </c>
      <c r="F26" s="20"/>
      <c r="G26" s="118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Z26" s="20"/>
    </row>
    <row r="27" spans="1:26" ht="12.75">
      <c r="A27" s="35">
        <v>50</v>
      </c>
      <c r="B27" s="7" t="s">
        <v>82</v>
      </c>
      <c r="C27" s="7">
        <v>116</v>
      </c>
      <c r="D27" s="96">
        <f>C27/C30</f>
        <v>0.04437643458301454</v>
      </c>
      <c r="E27" s="79">
        <v>10</v>
      </c>
      <c r="F27" s="20"/>
      <c r="G27" s="11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Z27" s="20"/>
    </row>
    <row r="28" spans="1:26" ht="12.75">
      <c r="A28" s="35">
        <v>51</v>
      </c>
      <c r="B28" s="7" t="s">
        <v>83</v>
      </c>
      <c r="C28" s="7">
        <v>289</v>
      </c>
      <c r="D28" s="96">
        <f>C28/C30</f>
        <v>0.11055853098699311</v>
      </c>
      <c r="E28" s="79">
        <v>2</v>
      </c>
      <c r="F28" s="20"/>
      <c r="G28" s="11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Z28" s="20"/>
    </row>
    <row r="29" spans="1:26" ht="12.75">
      <c r="A29" s="36">
        <v>52</v>
      </c>
      <c r="B29" s="16" t="s">
        <v>84</v>
      </c>
      <c r="C29" s="16">
        <v>360</v>
      </c>
      <c r="D29" s="97">
        <f>C29/C30</f>
        <v>0.13771996939556236</v>
      </c>
      <c r="E29" s="80">
        <v>1</v>
      </c>
      <c r="F29" s="20"/>
      <c r="G29" s="11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Z29" s="20"/>
    </row>
    <row r="30" spans="1:26" ht="12.75">
      <c r="A30" s="1" t="s">
        <v>1</v>
      </c>
      <c r="C30">
        <f>SUM(C8:C29)</f>
        <v>2614</v>
      </c>
      <c r="D30" s="94">
        <f>SUM(D8:D29)</f>
        <v>1.0000000000000002</v>
      </c>
      <c r="F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Z30" s="20"/>
    </row>
    <row r="31" spans="1:26" ht="12.75">
      <c r="A31" s="46"/>
      <c r="B31" s="20"/>
      <c r="F31" s="20"/>
      <c r="G31" s="1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>
      <c r="A32" s="46"/>
      <c r="B32" s="20"/>
      <c r="C32" s="20"/>
      <c r="D32" s="20"/>
      <c r="E32" s="20"/>
      <c r="F32" s="20"/>
      <c r="G32" s="117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7:8" ht="12.75">
      <c r="G33" s="117"/>
      <c r="H33" s="20"/>
    </row>
    <row r="34" spans="7:8" ht="12.75">
      <c r="G34" s="120"/>
      <c r="H34" s="20"/>
    </row>
    <row r="35" spans="7:8" ht="12.75">
      <c r="G35" s="120"/>
      <c r="H35" s="20"/>
    </row>
    <row r="36" spans="7:8" ht="12.75">
      <c r="G36" s="120"/>
      <c r="H36" s="20"/>
    </row>
    <row r="37" spans="7:8" ht="12.75">
      <c r="G37" s="118"/>
      <c r="H37" s="20"/>
    </row>
    <row r="38" spans="7:8" ht="12.75">
      <c r="G38" s="119"/>
      <c r="H38" s="20"/>
    </row>
    <row r="39" spans="7:8" ht="12.75">
      <c r="G39" s="119"/>
      <c r="H39" s="20"/>
    </row>
    <row r="40" spans="7:8" ht="12.75">
      <c r="G40" s="119"/>
      <c r="H40" s="20"/>
    </row>
    <row r="41" spans="7:8" ht="12.75">
      <c r="G41" s="118"/>
      <c r="H41" s="20"/>
    </row>
    <row r="42" spans="7:8" ht="12.75">
      <c r="G42" s="118"/>
      <c r="H42" s="20"/>
    </row>
    <row r="43" spans="7:8" ht="12.75">
      <c r="G43" s="118"/>
      <c r="H43" s="20"/>
    </row>
    <row r="44" spans="7:8" ht="12.75">
      <c r="G44" s="118"/>
      <c r="H44" s="20"/>
    </row>
    <row r="45" spans="7:8" ht="12.75">
      <c r="G45" s="117"/>
      <c r="H45" s="20"/>
    </row>
    <row r="46" spans="7:8" ht="12.75">
      <c r="G46" s="120"/>
      <c r="H46" s="20"/>
    </row>
    <row r="47" spans="7:8" ht="12.75">
      <c r="G47" s="120"/>
      <c r="H47" s="20"/>
    </row>
    <row r="48" ht="12.75">
      <c r="G48" s="118"/>
    </row>
    <row r="49" ht="12.75">
      <c r="G49" s="118"/>
    </row>
    <row r="50" ht="12.75">
      <c r="G50" s="118"/>
    </row>
    <row r="51" ht="12.75">
      <c r="G51" s="118"/>
    </row>
    <row r="52" ht="12.75">
      <c r="G52" s="118"/>
    </row>
    <row r="53" ht="12.75">
      <c r="G53" s="118"/>
    </row>
    <row r="54" ht="12.75">
      <c r="G54" s="118"/>
    </row>
    <row r="55" ht="12.75">
      <c r="G55" s="118"/>
    </row>
    <row r="56" ht="12.75">
      <c r="G56" s="118"/>
    </row>
    <row r="57" ht="12.75">
      <c r="G57" s="118"/>
    </row>
    <row r="58" ht="12.75">
      <c r="G58" s="118"/>
    </row>
    <row r="59" ht="12.75">
      <c r="G59" s="118"/>
    </row>
    <row r="60" ht="12.75">
      <c r="G60" s="118"/>
    </row>
    <row r="61" ht="12.75">
      <c r="G61" s="118"/>
    </row>
    <row r="62" ht="12.75">
      <c r="G62" s="118"/>
    </row>
    <row r="63" ht="12.75">
      <c r="G63" s="118"/>
    </row>
    <row r="64" ht="12.75">
      <c r="G64" s="118"/>
    </row>
    <row r="65" ht="12.75">
      <c r="G65" s="118"/>
    </row>
    <row r="66" ht="12.75">
      <c r="G66" s="118"/>
    </row>
    <row r="67" ht="12.75">
      <c r="G67" s="118"/>
    </row>
    <row r="68" ht="12.75">
      <c r="G68" s="118"/>
    </row>
    <row r="69" ht="12.75">
      <c r="G69" s="118"/>
    </row>
    <row r="70" ht="12.75">
      <c r="G70" s="118"/>
    </row>
    <row r="71" ht="12.75">
      <c r="G71" s="118"/>
    </row>
    <row r="72" ht="12.75">
      <c r="G72" s="118"/>
    </row>
    <row r="73" ht="12.75">
      <c r="G73" s="118"/>
    </row>
    <row r="74" ht="12.75">
      <c r="G74" s="118"/>
    </row>
    <row r="75" ht="12.75">
      <c r="G75" s="118"/>
    </row>
    <row r="76" ht="12.75">
      <c r="G76" s="118"/>
    </row>
    <row r="77" ht="12.75">
      <c r="G77" s="118"/>
    </row>
    <row r="78" ht="12.75">
      <c r="G78" s="118"/>
    </row>
    <row r="79" ht="12.75">
      <c r="G79" s="118"/>
    </row>
    <row r="80" ht="12.75">
      <c r="G80" s="118"/>
    </row>
    <row r="81" ht="12.75">
      <c r="G81" s="118"/>
    </row>
    <row r="82" ht="12.75">
      <c r="G82" s="118"/>
    </row>
    <row r="83" ht="12.75">
      <c r="G83" s="118"/>
    </row>
    <row r="84" ht="12.75">
      <c r="G84" s="118"/>
    </row>
    <row r="85" ht="12.75">
      <c r="G85" s="118"/>
    </row>
    <row r="86" ht="12.75">
      <c r="G86" s="118"/>
    </row>
    <row r="87" ht="12.75">
      <c r="G87" s="118"/>
    </row>
    <row r="88" ht="12.75">
      <c r="G88" s="118"/>
    </row>
    <row r="89" ht="12.75">
      <c r="G89" s="118"/>
    </row>
    <row r="90" ht="12.75">
      <c r="G90" s="118"/>
    </row>
    <row r="91" ht="12.75">
      <c r="G91" s="118"/>
    </row>
    <row r="92" ht="12.75">
      <c r="G92" s="118"/>
    </row>
    <row r="93" ht="12.75">
      <c r="G93" s="118"/>
    </row>
    <row r="94" ht="12.75">
      <c r="G94" s="118"/>
    </row>
    <row r="95" ht="12.75">
      <c r="G95" s="118"/>
    </row>
    <row r="96" ht="12.75">
      <c r="G96" s="118"/>
    </row>
    <row r="97" ht="12.75">
      <c r="G97" s="118"/>
    </row>
    <row r="98" ht="12.75">
      <c r="G98" s="118"/>
    </row>
    <row r="99" ht="12.75">
      <c r="G99" s="118"/>
    </row>
    <row r="100" ht="12.75">
      <c r="G100" s="118"/>
    </row>
    <row r="101" ht="12.75">
      <c r="G101" s="118"/>
    </row>
    <row r="102" ht="12.75">
      <c r="G102" s="118"/>
    </row>
    <row r="103" ht="12.75">
      <c r="G103" s="118"/>
    </row>
    <row r="104" ht="12.75">
      <c r="G104" s="118"/>
    </row>
    <row r="105" ht="12.75">
      <c r="G105" s="118"/>
    </row>
    <row r="106" ht="12.75">
      <c r="G106" s="118"/>
    </row>
    <row r="107" ht="12.75">
      <c r="G107" s="118"/>
    </row>
    <row r="108" ht="12.75">
      <c r="G108" s="118"/>
    </row>
    <row r="109" ht="12.75">
      <c r="G109" s="118"/>
    </row>
    <row r="110" ht="12.75">
      <c r="G110" s="118"/>
    </row>
    <row r="111" ht="12.75">
      <c r="G111" s="118"/>
    </row>
    <row r="112" ht="12.75">
      <c r="G112" s="118"/>
    </row>
    <row r="113" ht="12.75">
      <c r="G113" s="118"/>
    </row>
    <row r="114" ht="12.75">
      <c r="G114" s="118"/>
    </row>
    <row r="115" ht="12.75">
      <c r="G115" s="118"/>
    </row>
    <row r="116" ht="12.75">
      <c r="G116" s="118"/>
    </row>
    <row r="117" ht="12.75">
      <c r="G117" s="118"/>
    </row>
    <row r="118" ht="12.75">
      <c r="G118" s="118"/>
    </row>
    <row r="119" ht="12.75">
      <c r="G119" s="118"/>
    </row>
    <row r="120" ht="12.75">
      <c r="G120" s="118"/>
    </row>
    <row r="121" ht="12.75">
      <c r="G121" s="118"/>
    </row>
    <row r="122" ht="12.75">
      <c r="G122" s="118"/>
    </row>
    <row r="123" ht="12.75">
      <c r="G123" s="118"/>
    </row>
    <row r="124" ht="12.75">
      <c r="G124" s="118"/>
    </row>
    <row r="125" ht="12.75">
      <c r="G125" s="118"/>
    </row>
    <row r="126" ht="12.75">
      <c r="G126" s="118"/>
    </row>
    <row r="127" ht="12.75">
      <c r="G127" s="118"/>
    </row>
    <row r="128" ht="12.75">
      <c r="G128" s="118"/>
    </row>
    <row r="129" ht="12.75">
      <c r="G129" s="118"/>
    </row>
    <row r="130" ht="12.75">
      <c r="G130" s="118"/>
    </row>
    <row r="131" ht="12.75">
      <c r="G131" s="118"/>
    </row>
    <row r="132" ht="12.75">
      <c r="G132" s="118"/>
    </row>
    <row r="133" ht="12.75">
      <c r="G133" s="118"/>
    </row>
    <row r="134" ht="12.75">
      <c r="G134" s="118"/>
    </row>
    <row r="135" ht="12.75">
      <c r="G135" s="118"/>
    </row>
    <row r="136" ht="12.75">
      <c r="G136" s="118"/>
    </row>
    <row r="137" ht="12.75">
      <c r="G137" s="118"/>
    </row>
    <row r="138" ht="12.75">
      <c r="G138" s="118"/>
    </row>
    <row r="139" ht="12.75">
      <c r="G139" s="118"/>
    </row>
    <row r="140" ht="12.75">
      <c r="G140" s="118"/>
    </row>
    <row r="141" ht="12.75">
      <c r="G141" s="118"/>
    </row>
    <row r="142" ht="12.75">
      <c r="G142" s="118"/>
    </row>
    <row r="143" ht="12.75">
      <c r="G143" s="118"/>
    </row>
    <row r="144" ht="12.75">
      <c r="G144" s="118"/>
    </row>
    <row r="145" ht="12.75">
      <c r="G145" s="118"/>
    </row>
    <row r="146" ht="12.75">
      <c r="G146" s="118"/>
    </row>
    <row r="147" ht="12.75">
      <c r="G147" s="118"/>
    </row>
    <row r="148" ht="12.75">
      <c r="G148" s="118"/>
    </row>
    <row r="149" ht="12.75">
      <c r="G149" s="118"/>
    </row>
    <row r="150" ht="12.75">
      <c r="G150" s="118"/>
    </row>
    <row r="151" ht="12.75">
      <c r="G151" s="118"/>
    </row>
    <row r="152" ht="12.75">
      <c r="G152" s="118"/>
    </row>
    <row r="153" ht="12.75">
      <c r="G153" s="118"/>
    </row>
    <row r="154" ht="12.75">
      <c r="G154" s="118"/>
    </row>
    <row r="155" ht="12.75">
      <c r="G155" s="118"/>
    </row>
    <row r="156" ht="12.75">
      <c r="G156" s="118"/>
    </row>
    <row r="157" ht="12.75">
      <c r="G157" s="118"/>
    </row>
    <row r="158" ht="12.75">
      <c r="G158" s="118"/>
    </row>
    <row r="159" ht="12.75">
      <c r="G159" s="118"/>
    </row>
    <row r="160" ht="12.75">
      <c r="G160" s="118"/>
    </row>
    <row r="161" ht="12.75">
      <c r="G161" s="118"/>
    </row>
    <row r="162" ht="12.75">
      <c r="G162" s="118"/>
    </row>
    <row r="163" ht="12.75">
      <c r="G163" s="118"/>
    </row>
    <row r="164" ht="12.75">
      <c r="G164" s="118"/>
    </row>
    <row r="165" ht="12.75">
      <c r="G165" s="118"/>
    </row>
    <row r="166" ht="12.75">
      <c r="G166" s="118"/>
    </row>
    <row r="167" ht="12.75">
      <c r="G167" s="118"/>
    </row>
    <row r="168" ht="12.75">
      <c r="G168" s="118"/>
    </row>
    <row r="169" ht="12.75">
      <c r="G169" s="118"/>
    </row>
    <row r="170" ht="12.75">
      <c r="G170" s="118"/>
    </row>
    <row r="171" ht="12.75">
      <c r="G171" s="118"/>
    </row>
    <row r="172" ht="12.75">
      <c r="G172" s="118"/>
    </row>
    <row r="173" ht="12.75">
      <c r="G173" s="118"/>
    </row>
    <row r="174" ht="12.75">
      <c r="G174" s="118"/>
    </row>
    <row r="175" ht="12.75">
      <c r="G175" s="118"/>
    </row>
    <row r="176" ht="12.75">
      <c r="G176" s="118"/>
    </row>
    <row r="177" ht="12.75">
      <c r="G177" s="118"/>
    </row>
    <row r="178" ht="12.75">
      <c r="G178" s="118"/>
    </row>
    <row r="179" ht="12.75">
      <c r="G179" s="118"/>
    </row>
    <row r="180" ht="12.75">
      <c r="G180" s="118"/>
    </row>
    <row r="181" ht="12.75">
      <c r="G181" s="118"/>
    </row>
    <row r="182" ht="12.75">
      <c r="G182" s="118"/>
    </row>
    <row r="183" ht="12.75">
      <c r="G183" s="118"/>
    </row>
    <row r="184" ht="12.75">
      <c r="G184" s="118"/>
    </row>
    <row r="185" ht="12.75">
      <c r="G185" s="118"/>
    </row>
    <row r="186" ht="12.75">
      <c r="G186" s="118"/>
    </row>
    <row r="187" ht="12.75">
      <c r="G187" s="118"/>
    </row>
    <row r="188" ht="12.75">
      <c r="G188" s="118"/>
    </row>
    <row r="189" ht="12.75">
      <c r="G189" s="118"/>
    </row>
    <row r="190" ht="12.75">
      <c r="G190" s="118"/>
    </row>
    <row r="191" ht="12.75">
      <c r="G191" s="118"/>
    </row>
    <row r="192" ht="12.75">
      <c r="G192" s="118"/>
    </row>
    <row r="193" ht="12.75">
      <c r="G193" s="118"/>
    </row>
    <row r="194" ht="12.75">
      <c r="G194" s="118"/>
    </row>
    <row r="195" ht="12.75">
      <c r="G195" s="118"/>
    </row>
    <row r="196" ht="12.75">
      <c r="G196" s="118"/>
    </row>
    <row r="197" ht="12.75">
      <c r="G197" s="118"/>
    </row>
    <row r="198" ht="12.75">
      <c r="G198" s="118"/>
    </row>
    <row r="199" ht="12.75">
      <c r="G199" s="118"/>
    </row>
    <row r="200" ht="12.75">
      <c r="G200" s="118"/>
    </row>
    <row r="201" ht="12.75">
      <c r="G201" s="118"/>
    </row>
    <row r="202" ht="12.75">
      <c r="G202" s="118"/>
    </row>
    <row r="203" ht="12.75">
      <c r="G203" s="118"/>
    </row>
    <row r="204" ht="12.75">
      <c r="G204" s="118"/>
    </row>
    <row r="205" ht="12.75">
      <c r="G205" s="118"/>
    </row>
    <row r="206" ht="12.75">
      <c r="G206" s="118"/>
    </row>
    <row r="207" ht="12.75">
      <c r="G207" s="118"/>
    </row>
    <row r="208" ht="12.75">
      <c r="G208" s="118"/>
    </row>
    <row r="209" ht="12.75">
      <c r="G209" s="118"/>
    </row>
    <row r="210" ht="12.75">
      <c r="G210" s="118"/>
    </row>
    <row r="211" ht="12.75">
      <c r="G211" s="118"/>
    </row>
    <row r="212" ht="12.75">
      <c r="G212" s="118"/>
    </row>
    <row r="213" ht="12.75">
      <c r="G213" s="118"/>
    </row>
    <row r="214" ht="12.75">
      <c r="G214" s="118"/>
    </row>
    <row r="215" ht="12.75">
      <c r="G215" s="118"/>
    </row>
    <row r="216" ht="12.75">
      <c r="G216" s="118"/>
    </row>
    <row r="217" ht="12.75">
      <c r="G217" s="118"/>
    </row>
    <row r="218" ht="12.75">
      <c r="G218" s="118"/>
    </row>
    <row r="219" ht="12.75">
      <c r="G219" s="118"/>
    </row>
    <row r="220" ht="12.75">
      <c r="G220" s="118"/>
    </row>
    <row r="221" ht="12.75">
      <c r="G221" s="118"/>
    </row>
    <row r="222" ht="12.75">
      <c r="G222" s="118"/>
    </row>
    <row r="223" ht="12.75">
      <c r="G223" s="118"/>
    </row>
    <row r="224" ht="12.75">
      <c r="G224" s="118"/>
    </row>
    <row r="225" ht="12.75">
      <c r="G225" s="118"/>
    </row>
    <row r="226" ht="12.75">
      <c r="G226" s="118"/>
    </row>
    <row r="227" ht="12.75">
      <c r="G227" s="118"/>
    </row>
    <row r="228" ht="12.75">
      <c r="G228" s="118"/>
    </row>
    <row r="229" ht="12.75">
      <c r="G229" s="118"/>
    </row>
    <row r="230" ht="12.75">
      <c r="G230" s="118"/>
    </row>
    <row r="231" ht="12.75">
      <c r="G231" s="118"/>
    </row>
    <row r="232" ht="12.75">
      <c r="G232" s="118"/>
    </row>
    <row r="233" ht="12.75">
      <c r="G233" s="118"/>
    </row>
    <row r="234" ht="12.75">
      <c r="G234" s="118"/>
    </row>
    <row r="235" ht="12.75">
      <c r="G235" s="118"/>
    </row>
    <row r="236" ht="12.75">
      <c r="G236" s="118"/>
    </row>
    <row r="237" ht="12.75">
      <c r="G237" s="118"/>
    </row>
    <row r="238" ht="12.75">
      <c r="G238" s="118"/>
    </row>
    <row r="239" ht="12.75">
      <c r="G239" s="118"/>
    </row>
    <row r="240" ht="12.75">
      <c r="G240" s="118"/>
    </row>
    <row r="241" ht="12.75">
      <c r="G241" s="118"/>
    </row>
    <row r="242" ht="12.75">
      <c r="G242" s="118"/>
    </row>
    <row r="243" ht="12.75">
      <c r="G243" s="118"/>
    </row>
    <row r="244" ht="12.75">
      <c r="G244" s="118"/>
    </row>
    <row r="245" ht="12.75">
      <c r="G245" s="118"/>
    </row>
    <row r="246" ht="12.75">
      <c r="G246" s="118"/>
    </row>
    <row r="247" ht="12.75">
      <c r="G247" s="118"/>
    </row>
    <row r="248" ht="12.75">
      <c r="G248" s="118"/>
    </row>
    <row r="249" ht="12.75">
      <c r="G249" s="118"/>
    </row>
    <row r="250" ht="12.75">
      <c r="G250" s="118"/>
    </row>
    <row r="251" ht="12.75">
      <c r="G251" s="118"/>
    </row>
    <row r="252" ht="12.75">
      <c r="G252" s="118"/>
    </row>
    <row r="253" ht="12.75">
      <c r="G253" s="118"/>
    </row>
    <row r="254" ht="12.75">
      <c r="G254" s="118"/>
    </row>
    <row r="255" ht="12.75">
      <c r="G255" s="118"/>
    </row>
    <row r="256" ht="12.75">
      <c r="G256" s="118"/>
    </row>
    <row r="257" ht="12.75">
      <c r="G257" s="118"/>
    </row>
    <row r="258" ht="12.75">
      <c r="G258" s="118"/>
    </row>
    <row r="259" ht="12.75">
      <c r="G259" s="118"/>
    </row>
    <row r="260" ht="12.75">
      <c r="G260" s="118"/>
    </row>
    <row r="261" ht="12.75">
      <c r="G261" s="118"/>
    </row>
    <row r="262" ht="12.75">
      <c r="G262" s="118"/>
    </row>
    <row r="263" ht="12.75">
      <c r="G263" s="118"/>
    </row>
    <row r="264" ht="12.75">
      <c r="G264" s="118"/>
    </row>
    <row r="265" ht="12.75">
      <c r="G265" s="118"/>
    </row>
    <row r="266" ht="12.75">
      <c r="G266" s="118"/>
    </row>
    <row r="267" ht="12.75">
      <c r="G267" s="118"/>
    </row>
    <row r="268" ht="12.75">
      <c r="G268" s="118"/>
    </row>
    <row r="269" ht="12.75">
      <c r="G269" s="118"/>
    </row>
    <row r="270" ht="12.75">
      <c r="G270" s="118"/>
    </row>
    <row r="271" ht="12.75">
      <c r="G271" s="118"/>
    </row>
    <row r="272" ht="12.75">
      <c r="G272" s="118"/>
    </row>
    <row r="273" ht="12.75">
      <c r="G273" s="118"/>
    </row>
    <row r="274" ht="12.75">
      <c r="G274" s="118"/>
    </row>
    <row r="275" ht="12.75">
      <c r="G275" s="118"/>
    </row>
    <row r="276" ht="12.75">
      <c r="G276" s="118"/>
    </row>
    <row r="277" ht="12.75">
      <c r="G277" s="118"/>
    </row>
    <row r="278" ht="12.75">
      <c r="G278" s="118"/>
    </row>
    <row r="279" ht="12.75">
      <c r="G279" s="118"/>
    </row>
    <row r="280" ht="12.75">
      <c r="G280" s="118"/>
    </row>
    <row r="281" ht="12.75">
      <c r="G281" s="118"/>
    </row>
    <row r="282" ht="12.75">
      <c r="G282" s="118"/>
    </row>
    <row r="283" ht="12.75">
      <c r="G283" s="118"/>
    </row>
    <row r="284" ht="12.75">
      <c r="G284" s="118"/>
    </row>
    <row r="285" ht="12.75">
      <c r="G285" s="118"/>
    </row>
    <row r="286" ht="12.75">
      <c r="G286" s="118"/>
    </row>
    <row r="287" ht="12.75">
      <c r="G287" s="118"/>
    </row>
    <row r="288" ht="12.75">
      <c r="G288" s="118"/>
    </row>
    <row r="289" ht="12.75">
      <c r="G289" s="118"/>
    </row>
    <row r="290" ht="12.75">
      <c r="G290" s="118"/>
    </row>
    <row r="291" ht="12.75">
      <c r="G291" s="118"/>
    </row>
    <row r="292" ht="12.75">
      <c r="G292" s="118"/>
    </row>
    <row r="293" ht="12.75">
      <c r="G293" s="118"/>
    </row>
    <row r="294" ht="12.75">
      <c r="G294" s="118"/>
    </row>
    <row r="295" ht="12.75">
      <c r="G295" s="118"/>
    </row>
    <row r="296" ht="12.75">
      <c r="G296" s="118"/>
    </row>
    <row r="297" ht="12.75">
      <c r="G297" s="118"/>
    </row>
    <row r="298" ht="12.75">
      <c r="G298" s="118"/>
    </row>
    <row r="299" ht="12.75">
      <c r="G299" s="118"/>
    </row>
    <row r="300" ht="12.75">
      <c r="G300" s="118"/>
    </row>
    <row r="301" ht="12.75">
      <c r="G301" s="118"/>
    </row>
    <row r="302" ht="12.75">
      <c r="G302" s="118"/>
    </row>
    <row r="303" ht="12.75">
      <c r="G303" s="118"/>
    </row>
    <row r="304" ht="12.75">
      <c r="G304" s="118"/>
    </row>
    <row r="305" ht="12.75">
      <c r="G305" s="118"/>
    </row>
    <row r="306" ht="12.75">
      <c r="G306" s="118"/>
    </row>
    <row r="307" ht="12.75">
      <c r="G307" s="118"/>
    </row>
    <row r="308" ht="12.75">
      <c r="G308" s="118"/>
    </row>
    <row r="309" ht="12.75">
      <c r="G309" s="118"/>
    </row>
    <row r="310" ht="12.75">
      <c r="G310" s="118"/>
    </row>
    <row r="311" ht="12.75">
      <c r="G311" s="118"/>
    </row>
    <row r="312" ht="12.75">
      <c r="G312" s="118"/>
    </row>
    <row r="313" ht="12.75">
      <c r="G313" s="118"/>
    </row>
    <row r="314" ht="12.75">
      <c r="G314" s="118"/>
    </row>
    <row r="315" ht="12.75">
      <c r="G315" s="118"/>
    </row>
    <row r="316" ht="12.75">
      <c r="G316" s="118"/>
    </row>
    <row r="317" ht="12.75">
      <c r="G317" s="118"/>
    </row>
    <row r="318" ht="12.75">
      <c r="G318" s="118"/>
    </row>
    <row r="319" ht="12.75">
      <c r="G319" s="118"/>
    </row>
    <row r="320" ht="12.75">
      <c r="G320" s="118"/>
    </row>
    <row r="321" ht="12.75">
      <c r="G321" s="118"/>
    </row>
    <row r="322" ht="12.75">
      <c r="G322" s="118"/>
    </row>
    <row r="323" ht="12.75">
      <c r="G323" s="118"/>
    </row>
    <row r="324" ht="12.75">
      <c r="G324" s="118"/>
    </row>
    <row r="325" ht="12.75">
      <c r="G325" s="118"/>
    </row>
    <row r="326" ht="12.75">
      <c r="G326" s="118"/>
    </row>
    <row r="327" ht="12.75">
      <c r="G327" s="118"/>
    </row>
    <row r="328" ht="12.75">
      <c r="G328" s="118"/>
    </row>
    <row r="329" ht="12.75">
      <c r="G329" s="118"/>
    </row>
    <row r="330" ht="12.75">
      <c r="G330" s="118"/>
    </row>
    <row r="331" ht="12.75">
      <c r="G331" s="118"/>
    </row>
    <row r="332" ht="12.75">
      <c r="G332" s="118"/>
    </row>
    <row r="333" ht="12.75">
      <c r="G333" s="118"/>
    </row>
    <row r="334" ht="12.75">
      <c r="G334" s="118"/>
    </row>
    <row r="335" ht="12.75">
      <c r="G335" s="118"/>
    </row>
    <row r="336" ht="12.75">
      <c r="G336" s="118"/>
    </row>
    <row r="337" ht="12.75">
      <c r="G337" s="118"/>
    </row>
    <row r="338" ht="12.75">
      <c r="G338" s="118"/>
    </row>
    <row r="339" ht="12.75">
      <c r="G339" s="118"/>
    </row>
    <row r="340" ht="12.75">
      <c r="G340" s="118"/>
    </row>
    <row r="341" ht="12.75">
      <c r="G341" s="118"/>
    </row>
    <row r="342" ht="12.75">
      <c r="G342" s="118"/>
    </row>
  </sheetData>
  <printOptions/>
  <pageMargins left="1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1"/>
  <sheetViews>
    <sheetView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3.140625" style="0" customWidth="1"/>
    <col min="3" max="3" width="6.28125" style="0" customWidth="1"/>
    <col min="4" max="4" width="8.28125" style="0" customWidth="1"/>
    <col min="5" max="5" width="6.28125" style="0" customWidth="1"/>
    <col min="6" max="6" width="8.2812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1" width="8.28125" style="0" customWidth="1"/>
    <col min="22" max="22" width="8.8515625" style="111" customWidth="1"/>
    <col min="23" max="23" width="17.7109375" style="111" customWidth="1"/>
    <col min="24" max="24" width="13.421875" style="111" customWidth="1"/>
    <col min="25" max="25" width="29.00390625" style="111" bestFit="1" customWidth="1"/>
  </cols>
  <sheetData>
    <row r="1" spans="1:2" ht="12.75">
      <c r="A1" s="3" t="s">
        <v>8</v>
      </c>
      <c r="B1" s="44"/>
    </row>
    <row r="2" spans="1:2" ht="12.75">
      <c r="A2" s="3" t="s">
        <v>750</v>
      </c>
      <c r="B2" s="44"/>
    </row>
    <row r="3" spans="1:2" ht="12.75">
      <c r="A3" s="3" t="s">
        <v>128</v>
      </c>
      <c r="B3" s="44"/>
    </row>
    <row r="4" ht="12.75">
      <c r="B4" s="44"/>
    </row>
    <row r="5" spans="2:20" ht="12.75">
      <c r="B5" s="44"/>
      <c r="C5" s="122" t="s">
        <v>9</v>
      </c>
      <c r="D5" s="122"/>
      <c r="E5" s="122" t="s">
        <v>11</v>
      </c>
      <c r="F5" s="122"/>
      <c r="G5" s="122" t="s">
        <v>10</v>
      </c>
      <c r="H5" s="122"/>
      <c r="I5" s="122" t="s">
        <v>12</v>
      </c>
      <c r="J5" s="122"/>
      <c r="K5" s="122" t="s">
        <v>3</v>
      </c>
      <c r="L5" s="122"/>
      <c r="M5" s="122" t="s">
        <v>4</v>
      </c>
      <c r="N5" s="122"/>
      <c r="O5" s="122" t="s">
        <v>5</v>
      </c>
      <c r="P5" s="122"/>
      <c r="Q5" s="123" t="s">
        <v>101</v>
      </c>
      <c r="R5" s="124"/>
      <c r="S5" s="122" t="s">
        <v>13</v>
      </c>
      <c r="T5" s="122"/>
    </row>
    <row r="6" spans="1:21" ht="12.75">
      <c r="A6" s="5" t="s">
        <v>57</v>
      </c>
      <c r="B6" s="45" t="s">
        <v>58</v>
      </c>
      <c r="C6" s="34" t="s">
        <v>0</v>
      </c>
      <c r="D6" s="34" t="s">
        <v>6</v>
      </c>
      <c r="E6" s="34" t="s">
        <v>0</v>
      </c>
      <c r="F6" s="34" t="s">
        <v>6</v>
      </c>
      <c r="G6" s="34" t="s">
        <v>0</v>
      </c>
      <c r="H6" s="34" t="s">
        <v>6</v>
      </c>
      <c r="I6" s="34" t="s">
        <v>0</v>
      </c>
      <c r="J6" s="34" t="s">
        <v>6</v>
      </c>
      <c r="K6" s="34" t="s">
        <v>0</v>
      </c>
      <c r="L6" s="34" t="s">
        <v>6</v>
      </c>
      <c r="M6" s="34" t="s">
        <v>0</v>
      </c>
      <c r="N6" s="34" t="s">
        <v>6</v>
      </c>
      <c r="O6" s="34" t="s">
        <v>0</v>
      </c>
      <c r="P6" s="34" t="s">
        <v>6</v>
      </c>
      <c r="Q6" s="34" t="s">
        <v>0</v>
      </c>
      <c r="R6" s="34" t="s">
        <v>6</v>
      </c>
      <c r="S6" s="34" t="s">
        <v>0</v>
      </c>
      <c r="T6" s="34" t="s">
        <v>6</v>
      </c>
      <c r="U6" s="33" t="s">
        <v>1</v>
      </c>
    </row>
    <row r="7" spans="1:21" ht="12.75">
      <c r="A7" s="26" t="s">
        <v>195</v>
      </c>
      <c r="B7" s="14" t="s">
        <v>147</v>
      </c>
      <c r="C7" s="52"/>
      <c r="D7" s="12"/>
      <c r="E7" s="12">
        <v>1</v>
      </c>
      <c r="F7" s="12">
        <v>4</v>
      </c>
      <c r="G7" s="12"/>
      <c r="H7" s="12"/>
      <c r="I7" s="12"/>
      <c r="J7" s="12"/>
      <c r="K7" s="12"/>
      <c r="L7" s="12"/>
      <c r="M7" s="12"/>
      <c r="N7" s="12">
        <v>2</v>
      </c>
      <c r="O7" s="12"/>
      <c r="P7" s="12"/>
      <c r="Q7" s="12"/>
      <c r="R7" s="108"/>
      <c r="S7" s="26">
        <f>C7+E7+G7+I7+K7+M7+O7+Q7</f>
        <v>1</v>
      </c>
      <c r="T7" s="14">
        <f>D7+F7+H7+J7+L7+N7+P7+R7</f>
        <v>6</v>
      </c>
      <c r="U7" s="20">
        <f>SUM(S7:T7)</f>
        <v>7</v>
      </c>
    </row>
    <row r="8" spans="1:21" ht="12.75">
      <c r="A8" s="27" t="s">
        <v>146</v>
      </c>
      <c r="B8" s="15" t="s">
        <v>145</v>
      </c>
      <c r="C8" s="50"/>
      <c r="D8" s="7"/>
      <c r="E8" s="7"/>
      <c r="F8" s="7"/>
      <c r="G8" s="7"/>
      <c r="H8" s="7"/>
      <c r="I8" s="7">
        <v>1</v>
      </c>
      <c r="J8" s="7"/>
      <c r="K8" s="7"/>
      <c r="L8" s="7">
        <v>1</v>
      </c>
      <c r="M8" s="7">
        <v>1</v>
      </c>
      <c r="N8" s="7">
        <v>2</v>
      </c>
      <c r="O8" s="7">
        <v>1</v>
      </c>
      <c r="P8" s="7">
        <v>2</v>
      </c>
      <c r="Q8" s="7"/>
      <c r="R8" s="109"/>
      <c r="S8" s="27">
        <f aca="true" t="shared" si="0" ref="S8:S62">C8+E8+G8+I8+K8+M8+O8+Q8</f>
        <v>3</v>
      </c>
      <c r="T8" s="15">
        <f aca="true" t="shared" si="1" ref="T8:T62">D8+F8+H8+J8+L8+N8+P8+R8</f>
        <v>5</v>
      </c>
      <c r="U8" s="20">
        <f aca="true" t="shared" si="2" ref="U8:U62">SUM(S8:T8)</f>
        <v>8</v>
      </c>
    </row>
    <row r="9" spans="1:21" ht="12.75">
      <c r="A9" s="27" t="s">
        <v>161</v>
      </c>
      <c r="B9" s="15" t="s">
        <v>160</v>
      </c>
      <c r="C9" s="50"/>
      <c r="D9" s="7"/>
      <c r="E9" s="7"/>
      <c r="F9" s="7"/>
      <c r="G9" s="7"/>
      <c r="H9" s="7"/>
      <c r="I9" s="7"/>
      <c r="J9" s="7"/>
      <c r="K9" s="7"/>
      <c r="L9" s="7"/>
      <c r="M9" s="7">
        <v>3</v>
      </c>
      <c r="N9" s="7">
        <v>1</v>
      </c>
      <c r="O9" s="7"/>
      <c r="P9" s="7"/>
      <c r="Q9" s="7"/>
      <c r="R9" s="109"/>
      <c r="S9" s="27">
        <f t="shared" si="0"/>
        <v>3</v>
      </c>
      <c r="T9" s="15">
        <f t="shared" si="1"/>
        <v>1</v>
      </c>
      <c r="U9" s="20">
        <f t="shared" si="2"/>
        <v>4</v>
      </c>
    </row>
    <row r="10" spans="1:21" ht="12.75">
      <c r="A10" s="27" t="s">
        <v>203</v>
      </c>
      <c r="B10" s="15" t="s">
        <v>202</v>
      </c>
      <c r="C10" s="50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v>17</v>
      </c>
      <c r="O10" s="7"/>
      <c r="P10" s="7">
        <v>2</v>
      </c>
      <c r="Q10" s="7"/>
      <c r="R10" s="109"/>
      <c r="S10" s="27">
        <f t="shared" si="0"/>
        <v>0</v>
      </c>
      <c r="T10" s="15">
        <f t="shared" si="1"/>
        <v>19</v>
      </c>
      <c r="U10" s="20">
        <f t="shared" si="2"/>
        <v>19</v>
      </c>
    </row>
    <row r="11" spans="1:21" ht="12.75">
      <c r="A11" s="27" t="s">
        <v>189</v>
      </c>
      <c r="B11" s="15" t="s">
        <v>188</v>
      </c>
      <c r="C11" s="50"/>
      <c r="D11" s="7"/>
      <c r="E11" s="7"/>
      <c r="F11" s="7"/>
      <c r="G11" s="7"/>
      <c r="H11" s="7"/>
      <c r="I11" s="7">
        <v>1</v>
      </c>
      <c r="J11" s="7">
        <v>3</v>
      </c>
      <c r="K11" s="7">
        <v>1</v>
      </c>
      <c r="L11" s="7">
        <v>2</v>
      </c>
      <c r="M11" s="7">
        <v>2</v>
      </c>
      <c r="N11" s="7">
        <v>23</v>
      </c>
      <c r="O11" s="7"/>
      <c r="P11" s="7"/>
      <c r="Q11" s="7"/>
      <c r="R11" s="109"/>
      <c r="S11" s="27">
        <f t="shared" si="0"/>
        <v>4</v>
      </c>
      <c r="T11" s="15">
        <f t="shared" si="1"/>
        <v>28</v>
      </c>
      <c r="U11" s="20">
        <f t="shared" si="2"/>
        <v>32</v>
      </c>
    </row>
    <row r="12" spans="1:21" ht="12.75">
      <c r="A12" s="27" t="s">
        <v>163</v>
      </c>
      <c r="B12" s="15" t="s">
        <v>162</v>
      </c>
      <c r="C12" s="50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v>1</v>
      </c>
      <c r="O12" s="7">
        <v>1</v>
      </c>
      <c r="P12" s="7"/>
      <c r="Q12" s="7"/>
      <c r="R12" s="109"/>
      <c r="S12" s="27">
        <f t="shared" si="0"/>
        <v>1</v>
      </c>
      <c r="T12" s="15">
        <f t="shared" si="1"/>
        <v>1</v>
      </c>
      <c r="U12" s="20">
        <f t="shared" si="2"/>
        <v>2</v>
      </c>
    </row>
    <row r="13" spans="1:21" ht="12.75">
      <c r="A13" s="27" t="s">
        <v>194</v>
      </c>
      <c r="B13" s="15" t="s">
        <v>193</v>
      </c>
      <c r="C13" s="50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1</v>
      </c>
      <c r="O13" s="7"/>
      <c r="P13" s="7"/>
      <c r="Q13" s="7"/>
      <c r="R13" s="109"/>
      <c r="S13" s="27">
        <f t="shared" si="0"/>
        <v>0</v>
      </c>
      <c r="T13" s="15">
        <f t="shared" si="1"/>
        <v>1</v>
      </c>
      <c r="U13" s="20">
        <f t="shared" si="2"/>
        <v>1</v>
      </c>
    </row>
    <row r="14" spans="1:21" ht="12.75">
      <c r="A14" s="27" t="s">
        <v>153</v>
      </c>
      <c r="B14" s="15" t="s">
        <v>152</v>
      </c>
      <c r="C14" s="50"/>
      <c r="D14" s="7"/>
      <c r="E14" s="7">
        <v>1</v>
      </c>
      <c r="F14" s="7"/>
      <c r="G14" s="7"/>
      <c r="H14" s="7"/>
      <c r="I14" s="7">
        <v>1</v>
      </c>
      <c r="J14" s="7"/>
      <c r="K14" s="7"/>
      <c r="L14" s="7"/>
      <c r="M14" s="7">
        <v>3</v>
      </c>
      <c r="N14" s="7">
        <v>10</v>
      </c>
      <c r="O14" s="7"/>
      <c r="P14" s="7">
        <v>1</v>
      </c>
      <c r="Q14" s="7"/>
      <c r="R14" s="109"/>
      <c r="S14" s="27">
        <f t="shared" si="0"/>
        <v>5</v>
      </c>
      <c r="T14" s="15">
        <f t="shared" si="1"/>
        <v>11</v>
      </c>
      <c r="U14" s="20">
        <f t="shared" si="2"/>
        <v>16</v>
      </c>
    </row>
    <row r="15" spans="1:21" ht="12.75">
      <c r="A15" s="27" t="s">
        <v>132</v>
      </c>
      <c r="B15" s="15" t="s">
        <v>131</v>
      </c>
      <c r="C15" s="50"/>
      <c r="D15" s="7"/>
      <c r="E15" s="7"/>
      <c r="F15" s="7">
        <v>4</v>
      </c>
      <c r="G15" s="7"/>
      <c r="H15" s="7"/>
      <c r="I15" s="7">
        <v>1</v>
      </c>
      <c r="J15" s="7">
        <v>1</v>
      </c>
      <c r="K15" s="7">
        <v>4</v>
      </c>
      <c r="L15" s="7">
        <v>3</v>
      </c>
      <c r="M15" s="7">
        <v>30</v>
      </c>
      <c r="N15" s="7">
        <v>23</v>
      </c>
      <c r="O15" s="7">
        <v>5</v>
      </c>
      <c r="P15" s="7">
        <v>3</v>
      </c>
      <c r="Q15" s="7"/>
      <c r="R15" s="109"/>
      <c r="S15" s="27">
        <f t="shared" si="0"/>
        <v>40</v>
      </c>
      <c r="T15" s="15">
        <f t="shared" si="1"/>
        <v>34</v>
      </c>
      <c r="U15" s="20">
        <f t="shared" si="2"/>
        <v>74</v>
      </c>
    </row>
    <row r="16" spans="1:21" ht="12.75">
      <c r="A16" s="27" t="s">
        <v>166</v>
      </c>
      <c r="B16" s="15" t="s">
        <v>165</v>
      </c>
      <c r="C16" s="50"/>
      <c r="D16" s="7"/>
      <c r="E16" s="7"/>
      <c r="F16" s="7"/>
      <c r="G16" s="7"/>
      <c r="H16" s="7"/>
      <c r="I16" s="7"/>
      <c r="J16" s="7"/>
      <c r="K16" s="7"/>
      <c r="L16" s="7"/>
      <c r="M16" s="7">
        <v>2</v>
      </c>
      <c r="N16" s="7">
        <v>11</v>
      </c>
      <c r="O16" s="7">
        <v>1</v>
      </c>
      <c r="P16" s="7"/>
      <c r="Q16" s="7"/>
      <c r="R16" s="109"/>
      <c r="S16" s="27">
        <f t="shared" si="0"/>
        <v>3</v>
      </c>
      <c r="T16" s="15">
        <f t="shared" si="1"/>
        <v>11</v>
      </c>
      <c r="U16" s="20">
        <f t="shared" si="2"/>
        <v>14</v>
      </c>
    </row>
    <row r="17" spans="1:21" ht="12.75">
      <c r="A17" s="27" t="s">
        <v>235</v>
      </c>
      <c r="B17" s="15" t="s">
        <v>234</v>
      </c>
      <c r="C17" s="50"/>
      <c r="D17" s="7"/>
      <c r="E17" s="7"/>
      <c r="F17" s="7"/>
      <c r="G17" s="7"/>
      <c r="H17" s="7"/>
      <c r="I17" s="7"/>
      <c r="J17" s="7"/>
      <c r="K17" s="7">
        <v>1</v>
      </c>
      <c r="L17" s="7"/>
      <c r="M17" s="7"/>
      <c r="N17" s="7"/>
      <c r="O17" s="7"/>
      <c r="P17" s="7"/>
      <c r="Q17" s="7"/>
      <c r="R17" s="109"/>
      <c r="S17" s="27">
        <f t="shared" si="0"/>
        <v>1</v>
      </c>
      <c r="T17" s="15">
        <f t="shared" si="1"/>
        <v>0</v>
      </c>
      <c r="U17" s="20">
        <f t="shared" si="2"/>
        <v>1</v>
      </c>
    </row>
    <row r="18" spans="1:21" ht="12.75">
      <c r="A18" s="27" t="s">
        <v>180</v>
      </c>
      <c r="B18" s="15" t="s">
        <v>179</v>
      </c>
      <c r="C18" s="50"/>
      <c r="D18" s="7"/>
      <c r="E18" s="7"/>
      <c r="F18" s="7"/>
      <c r="G18" s="7"/>
      <c r="H18" s="7"/>
      <c r="I18" s="7"/>
      <c r="J18" s="7"/>
      <c r="K18" s="7"/>
      <c r="L18" s="7">
        <v>1</v>
      </c>
      <c r="M18" s="7">
        <v>4</v>
      </c>
      <c r="N18" s="7">
        <v>7</v>
      </c>
      <c r="O18" s="7"/>
      <c r="P18" s="7">
        <v>1</v>
      </c>
      <c r="Q18" s="7"/>
      <c r="R18" s="109"/>
      <c r="S18" s="27">
        <f t="shared" si="0"/>
        <v>4</v>
      </c>
      <c r="T18" s="15">
        <f t="shared" si="1"/>
        <v>9</v>
      </c>
      <c r="U18" s="20">
        <f t="shared" si="2"/>
        <v>13</v>
      </c>
    </row>
    <row r="19" spans="1:21" ht="12.75">
      <c r="A19" s="27" t="s">
        <v>201</v>
      </c>
      <c r="B19" s="15" t="s">
        <v>200</v>
      </c>
      <c r="C19" s="50"/>
      <c r="D19" s="7"/>
      <c r="E19" s="7"/>
      <c r="F19" s="7"/>
      <c r="G19" s="7"/>
      <c r="H19" s="7">
        <v>1</v>
      </c>
      <c r="I19" s="7"/>
      <c r="J19" s="7"/>
      <c r="K19" s="7"/>
      <c r="L19" s="7"/>
      <c r="M19" s="7">
        <v>6</v>
      </c>
      <c r="N19" s="7">
        <v>1</v>
      </c>
      <c r="O19" s="7"/>
      <c r="P19" s="7">
        <v>1</v>
      </c>
      <c r="Q19" s="7"/>
      <c r="R19" s="109"/>
      <c r="S19" s="27">
        <f t="shared" si="0"/>
        <v>6</v>
      </c>
      <c r="T19" s="15">
        <f t="shared" si="1"/>
        <v>3</v>
      </c>
      <c r="U19" s="20">
        <f t="shared" si="2"/>
        <v>9</v>
      </c>
    </row>
    <row r="20" spans="1:21" ht="12.75">
      <c r="A20" s="27" t="s">
        <v>182</v>
      </c>
      <c r="B20" s="15" t="s">
        <v>181</v>
      </c>
      <c r="C20" s="50"/>
      <c r="D20" s="7"/>
      <c r="E20" s="7"/>
      <c r="F20" s="7"/>
      <c r="G20" s="7"/>
      <c r="H20" s="7"/>
      <c r="I20" s="7"/>
      <c r="J20" s="7"/>
      <c r="K20" s="7"/>
      <c r="L20" s="7"/>
      <c r="M20" s="7">
        <v>2</v>
      </c>
      <c r="N20" s="7"/>
      <c r="O20" s="7">
        <v>1</v>
      </c>
      <c r="P20" s="7"/>
      <c r="Q20" s="7"/>
      <c r="R20" s="109"/>
      <c r="S20" s="27">
        <f t="shared" si="0"/>
        <v>3</v>
      </c>
      <c r="T20" s="15">
        <f t="shared" si="1"/>
        <v>0</v>
      </c>
      <c r="U20" s="20">
        <f t="shared" si="2"/>
        <v>3</v>
      </c>
    </row>
    <row r="21" spans="1:21" ht="12.75">
      <c r="A21" s="27" t="s">
        <v>191</v>
      </c>
      <c r="B21" s="15" t="s">
        <v>190</v>
      </c>
      <c r="C21" s="50"/>
      <c r="D21" s="7"/>
      <c r="E21" s="7"/>
      <c r="F21" s="7"/>
      <c r="G21" s="7"/>
      <c r="H21" s="7"/>
      <c r="I21" s="7">
        <v>1</v>
      </c>
      <c r="J21" s="7"/>
      <c r="K21" s="7"/>
      <c r="L21" s="7"/>
      <c r="M21" s="7"/>
      <c r="N21" s="7"/>
      <c r="O21" s="7"/>
      <c r="P21" s="7"/>
      <c r="Q21" s="7"/>
      <c r="R21" s="109"/>
      <c r="S21" s="27">
        <f t="shared" si="0"/>
        <v>1</v>
      </c>
      <c r="T21" s="15">
        <f t="shared" si="1"/>
        <v>0</v>
      </c>
      <c r="U21" s="20">
        <f t="shared" si="2"/>
        <v>1</v>
      </c>
    </row>
    <row r="22" spans="1:21" ht="12.75">
      <c r="A22" s="27" t="s">
        <v>172</v>
      </c>
      <c r="B22" s="15" t="s">
        <v>171</v>
      </c>
      <c r="C22" s="50"/>
      <c r="D22" s="7"/>
      <c r="E22" s="7"/>
      <c r="F22" s="7"/>
      <c r="G22" s="7"/>
      <c r="H22" s="7"/>
      <c r="I22" s="7">
        <v>1</v>
      </c>
      <c r="J22" s="7"/>
      <c r="K22" s="7"/>
      <c r="L22" s="7"/>
      <c r="M22" s="7">
        <v>2</v>
      </c>
      <c r="N22" s="7">
        <v>1</v>
      </c>
      <c r="O22" s="7"/>
      <c r="P22" s="7"/>
      <c r="Q22" s="7"/>
      <c r="R22" s="109"/>
      <c r="S22" s="27">
        <f t="shared" si="0"/>
        <v>3</v>
      </c>
      <c r="T22" s="15">
        <f t="shared" si="1"/>
        <v>1</v>
      </c>
      <c r="U22" s="20">
        <f t="shared" si="2"/>
        <v>4</v>
      </c>
    </row>
    <row r="23" spans="1:21" ht="12.75">
      <c r="A23" s="27" t="s">
        <v>239</v>
      </c>
      <c r="B23" s="15" t="s">
        <v>238</v>
      </c>
      <c r="C23" s="50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v>1</v>
      </c>
      <c r="O23" s="7"/>
      <c r="P23" s="7"/>
      <c r="Q23" s="7"/>
      <c r="R23" s="109"/>
      <c r="S23" s="27">
        <f t="shared" si="0"/>
        <v>0</v>
      </c>
      <c r="T23" s="15">
        <f t="shared" si="1"/>
        <v>1</v>
      </c>
      <c r="U23" s="20">
        <f t="shared" si="2"/>
        <v>1</v>
      </c>
    </row>
    <row r="24" spans="1:21" ht="12.75">
      <c r="A24" s="27" t="s">
        <v>174</v>
      </c>
      <c r="B24" s="15" t="s">
        <v>173</v>
      </c>
      <c r="C24" s="50"/>
      <c r="D24" s="7"/>
      <c r="E24" s="7"/>
      <c r="F24" s="7"/>
      <c r="G24" s="7"/>
      <c r="H24" s="7"/>
      <c r="I24" s="7"/>
      <c r="J24" s="7"/>
      <c r="K24" s="7"/>
      <c r="L24" s="7"/>
      <c r="M24" s="7">
        <v>3</v>
      </c>
      <c r="N24" s="7">
        <v>18</v>
      </c>
      <c r="O24" s="7">
        <v>1</v>
      </c>
      <c r="P24" s="7">
        <v>1</v>
      </c>
      <c r="Q24" s="7"/>
      <c r="R24" s="109"/>
      <c r="S24" s="27">
        <f t="shared" si="0"/>
        <v>4</v>
      </c>
      <c r="T24" s="15">
        <f t="shared" si="1"/>
        <v>19</v>
      </c>
      <c r="U24" s="20">
        <f t="shared" si="2"/>
        <v>23</v>
      </c>
    </row>
    <row r="25" spans="1:21" ht="12.75">
      <c r="A25" s="27" t="s">
        <v>205</v>
      </c>
      <c r="B25" s="15" t="s">
        <v>204</v>
      </c>
      <c r="C25" s="50"/>
      <c r="D25" s="7"/>
      <c r="E25" s="7"/>
      <c r="F25" s="7"/>
      <c r="G25" s="7"/>
      <c r="H25" s="7"/>
      <c r="I25" s="7"/>
      <c r="J25" s="7"/>
      <c r="K25" s="7"/>
      <c r="L25" s="7"/>
      <c r="M25" s="7">
        <v>1</v>
      </c>
      <c r="N25" s="7"/>
      <c r="O25" s="7"/>
      <c r="P25" s="7"/>
      <c r="Q25" s="7"/>
      <c r="R25" s="109"/>
      <c r="S25" s="27">
        <f t="shared" si="0"/>
        <v>1</v>
      </c>
      <c r="T25" s="15">
        <f t="shared" si="1"/>
        <v>0</v>
      </c>
      <c r="U25" s="20">
        <f t="shared" si="2"/>
        <v>1</v>
      </c>
    </row>
    <row r="26" spans="1:21" ht="12.75">
      <c r="A26" s="27" t="s">
        <v>184</v>
      </c>
      <c r="B26" s="15" t="s">
        <v>183</v>
      </c>
      <c r="C26" s="50"/>
      <c r="D26" s="7"/>
      <c r="E26" s="7"/>
      <c r="F26" s="7"/>
      <c r="G26" s="7"/>
      <c r="H26" s="7"/>
      <c r="I26" s="7"/>
      <c r="J26" s="7"/>
      <c r="K26" s="7">
        <v>1</v>
      </c>
      <c r="L26" s="7"/>
      <c r="M26" s="7">
        <v>2</v>
      </c>
      <c r="N26" s="7">
        <v>3</v>
      </c>
      <c r="O26" s="7"/>
      <c r="P26" s="7"/>
      <c r="Q26" s="7"/>
      <c r="R26" s="109"/>
      <c r="S26" s="27">
        <f t="shared" si="0"/>
        <v>3</v>
      </c>
      <c r="T26" s="15">
        <f t="shared" si="1"/>
        <v>3</v>
      </c>
      <c r="U26" s="20">
        <f t="shared" si="2"/>
        <v>6</v>
      </c>
    </row>
    <row r="27" spans="1:21" ht="12.75">
      <c r="A27" s="27" t="s">
        <v>149</v>
      </c>
      <c r="B27" s="15" t="s">
        <v>148</v>
      </c>
      <c r="C27" s="50"/>
      <c r="D27" s="7">
        <v>1</v>
      </c>
      <c r="E27" s="7"/>
      <c r="F27" s="7"/>
      <c r="G27" s="7"/>
      <c r="H27" s="7"/>
      <c r="I27" s="7"/>
      <c r="J27" s="7"/>
      <c r="K27" s="7"/>
      <c r="L27" s="7"/>
      <c r="M27" s="7"/>
      <c r="N27" s="7">
        <v>1</v>
      </c>
      <c r="O27" s="7"/>
      <c r="P27" s="7"/>
      <c r="Q27" s="7"/>
      <c r="R27" s="109"/>
      <c r="S27" s="27">
        <f t="shared" si="0"/>
        <v>0</v>
      </c>
      <c r="T27" s="15">
        <f t="shared" si="1"/>
        <v>2</v>
      </c>
      <c r="U27" s="20">
        <f t="shared" si="2"/>
        <v>2</v>
      </c>
    </row>
    <row r="28" spans="1:21" ht="12.75">
      <c r="A28" s="27" t="s">
        <v>215</v>
      </c>
      <c r="B28" s="15" t="s">
        <v>214</v>
      </c>
      <c r="C28" s="50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v>1</v>
      </c>
      <c r="O28" s="7"/>
      <c r="P28" s="7"/>
      <c r="Q28" s="7"/>
      <c r="R28" s="109"/>
      <c r="S28" s="27">
        <f t="shared" si="0"/>
        <v>0</v>
      </c>
      <c r="T28" s="15">
        <f t="shared" si="1"/>
        <v>1</v>
      </c>
      <c r="U28" s="20">
        <f t="shared" si="2"/>
        <v>1</v>
      </c>
    </row>
    <row r="29" spans="1:21" ht="12.75">
      <c r="A29" s="27" t="s">
        <v>237</v>
      </c>
      <c r="B29" s="15" t="s">
        <v>236</v>
      </c>
      <c r="C29" s="50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1</v>
      </c>
      <c r="O29" s="7"/>
      <c r="P29" s="7"/>
      <c r="Q29" s="7"/>
      <c r="R29" s="109"/>
      <c r="S29" s="27">
        <f t="shared" si="0"/>
        <v>0</v>
      </c>
      <c r="T29" s="15">
        <f t="shared" si="1"/>
        <v>1</v>
      </c>
      <c r="U29" s="20">
        <f t="shared" si="2"/>
        <v>1</v>
      </c>
    </row>
    <row r="30" spans="1:21" ht="12.75">
      <c r="A30" s="27" t="s">
        <v>176</v>
      </c>
      <c r="B30" s="15" t="s">
        <v>175</v>
      </c>
      <c r="C30" s="50"/>
      <c r="D30" s="7"/>
      <c r="E30" s="7"/>
      <c r="F30" s="7">
        <v>1</v>
      </c>
      <c r="G30" s="7"/>
      <c r="H30" s="7"/>
      <c r="I30" s="7"/>
      <c r="J30" s="7"/>
      <c r="K30" s="7"/>
      <c r="L30" s="7"/>
      <c r="M30" s="7"/>
      <c r="N30" s="7">
        <v>12</v>
      </c>
      <c r="O30" s="7">
        <v>1</v>
      </c>
      <c r="P30" s="7">
        <v>2</v>
      </c>
      <c r="Q30" s="7"/>
      <c r="R30" s="109"/>
      <c r="S30" s="27">
        <f t="shared" si="0"/>
        <v>1</v>
      </c>
      <c r="T30" s="15">
        <f t="shared" si="1"/>
        <v>15</v>
      </c>
      <c r="U30" s="20">
        <f t="shared" si="2"/>
        <v>16</v>
      </c>
    </row>
    <row r="31" spans="1:21" ht="12.75">
      <c r="A31" s="27" t="s">
        <v>138</v>
      </c>
      <c r="B31" s="15" t="s">
        <v>137</v>
      </c>
      <c r="C31" s="50"/>
      <c r="D31" s="7"/>
      <c r="E31" s="7"/>
      <c r="F31" s="7"/>
      <c r="G31" s="7"/>
      <c r="H31" s="7"/>
      <c r="I31" s="7"/>
      <c r="J31" s="7"/>
      <c r="K31" s="7"/>
      <c r="L31" s="7">
        <v>1</v>
      </c>
      <c r="M31" s="7">
        <v>10</v>
      </c>
      <c r="N31" s="7">
        <v>7</v>
      </c>
      <c r="O31" s="7">
        <v>1</v>
      </c>
      <c r="P31" s="7">
        <v>2</v>
      </c>
      <c r="Q31" s="7"/>
      <c r="R31" s="109"/>
      <c r="S31" s="27">
        <f t="shared" si="0"/>
        <v>11</v>
      </c>
      <c r="T31" s="15">
        <f t="shared" si="1"/>
        <v>10</v>
      </c>
      <c r="U31" s="20">
        <f t="shared" si="2"/>
        <v>21</v>
      </c>
    </row>
    <row r="32" spans="1:21" ht="12.75">
      <c r="A32" s="27" t="s">
        <v>151</v>
      </c>
      <c r="B32" s="15" t="s">
        <v>150</v>
      </c>
      <c r="C32" s="50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v>2</v>
      </c>
      <c r="O32" s="7"/>
      <c r="P32" s="7"/>
      <c r="Q32" s="7"/>
      <c r="R32" s="109"/>
      <c r="S32" s="27">
        <f t="shared" si="0"/>
        <v>0</v>
      </c>
      <c r="T32" s="15">
        <f t="shared" si="1"/>
        <v>2</v>
      </c>
      <c r="U32" s="20">
        <f t="shared" si="2"/>
        <v>2</v>
      </c>
    </row>
    <row r="33" spans="1:21" ht="12.75">
      <c r="A33" s="27" t="s">
        <v>223</v>
      </c>
      <c r="B33" s="15" t="s">
        <v>222</v>
      </c>
      <c r="C33" s="50"/>
      <c r="D33" s="7"/>
      <c r="E33" s="7"/>
      <c r="F33" s="7"/>
      <c r="G33" s="7"/>
      <c r="H33" s="7"/>
      <c r="I33" s="7"/>
      <c r="J33" s="7"/>
      <c r="K33" s="7"/>
      <c r="L33" s="7"/>
      <c r="M33" s="7">
        <v>2</v>
      </c>
      <c r="N33" s="7">
        <v>1</v>
      </c>
      <c r="O33" s="7"/>
      <c r="P33" s="7"/>
      <c r="Q33" s="7"/>
      <c r="R33" s="109"/>
      <c r="S33" s="27">
        <f t="shared" si="0"/>
        <v>2</v>
      </c>
      <c r="T33" s="15">
        <f t="shared" si="1"/>
        <v>1</v>
      </c>
      <c r="U33" s="20">
        <f t="shared" si="2"/>
        <v>3</v>
      </c>
    </row>
    <row r="34" spans="1:21" ht="12.75">
      <c r="A34" s="27" t="s">
        <v>197</v>
      </c>
      <c r="B34" s="15" t="s">
        <v>196</v>
      </c>
      <c r="C34" s="50"/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v>4</v>
      </c>
      <c r="O34" s="7"/>
      <c r="P34" s="7"/>
      <c r="Q34" s="7"/>
      <c r="R34" s="109"/>
      <c r="S34" s="27">
        <f t="shared" si="0"/>
        <v>0</v>
      </c>
      <c r="T34" s="15">
        <f t="shared" si="1"/>
        <v>4</v>
      </c>
      <c r="U34" s="20">
        <f t="shared" si="2"/>
        <v>4</v>
      </c>
    </row>
    <row r="35" spans="1:21" ht="12.75">
      <c r="A35" s="27" t="s">
        <v>168</v>
      </c>
      <c r="B35" s="15" t="s">
        <v>167</v>
      </c>
      <c r="C35" s="50"/>
      <c r="D35" s="7"/>
      <c r="E35" s="7"/>
      <c r="F35" s="7"/>
      <c r="G35" s="7"/>
      <c r="H35" s="7"/>
      <c r="I35" s="7"/>
      <c r="J35" s="7"/>
      <c r="K35" s="7">
        <v>1</v>
      </c>
      <c r="L35" s="7">
        <v>2</v>
      </c>
      <c r="M35" s="7">
        <v>1</v>
      </c>
      <c r="N35" s="7">
        <v>6</v>
      </c>
      <c r="O35" s="7"/>
      <c r="P35" s="7"/>
      <c r="Q35" s="7"/>
      <c r="R35" s="109"/>
      <c r="S35" s="27">
        <f t="shared" si="0"/>
        <v>2</v>
      </c>
      <c r="T35" s="15">
        <f t="shared" si="1"/>
        <v>8</v>
      </c>
      <c r="U35" s="20">
        <f t="shared" si="2"/>
        <v>10</v>
      </c>
    </row>
    <row r="36" spans="1:21" ht="12.75">
      <c r="A36" s="27" t="s">
        <v>233</v>
      </c>
      <c r="B36" s="15" t="s">
        <v>232</v>
      </c>
      <c r="C36" s="50"/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v>1</v>
      </c>
      <c r="O36" s="7"/>
      <c r="P36" s="7"/>
      <c r="Q36" s="7"/>
      <c r="R36" s="109"/>
      <c r="S36" s="27">
        <f t="shared" si="0"/>
        <v>0</v>
      </c>
      <c r="T36" s="15">
        <f t="shared" si="1"/>
        <v>1</v>
      </c>
      <c r="U36" s="20">
        <f t="shared" si="2"/>
        <v>1</v>
      </c>
    </row>
    <row r="37" spans="1:21" ht="12.75">
      <c r="A37" s="27" t="s">
        <v>213</v>
      </c>
      <c r="B37" s="15" t="s">
        <v>212</v>
      </c>
      <c r="C37" s="50"/>
      <c r="D37" s="7">
        <v>1</v>
      </c>
      <c r="E37" s="7"/>
      <c r="F37" s="7">
        <v>1</v>
      </c>
      <c r="G37" s="7"/>
      <c r="H37" s="7"/>
      <c r="I37" s="7"/>
      <c r="J37" s="7"/>
      <c r="K37" s="7"/>
      <c r="L37" s="7"/>
      <c r="M37" s="7">
        <v>1</v>
      </c>
      <c r="N37" s="7">
        <v>1</v>
      </c>
      <c r="O37" s="7"/>
      <c r="P37" s="7">
        <v>1</v>
      </c>
      <c r="Q37" s="7"/>
      <c r="R37" s="109"/>
      <c r="S37" s="27">
        <f t="shared" si="0"/>
        <v>1</v>
      </c>
      <c r="T37" s="15">
        <f t="shared" si="1"/>
        <v>4</v>
      </c>
      <c r="U37" s="20">
        <f t="shared" si="2"/>
        <v>5</v>
      </c>
    </row>
    <row r="38" spans="1:21" ht="12.75">
      <c r="A38" s="27" t="s">
        <v>187</v>
      </c>
      <c r="B38" s="15" t="s">
        <v>186</v>
      </c>
      <c r="C38" s="50"/>
      <c r="D38" s="7"/>
      <c r="E38" s="7"/>
      <c r="F38" s="7"/>
      <c r="G38" s="7"/>
      <c r="H38" s="7"/>
      <c r="I38" s="7"/>
      <c r="J38" s="7"/>
      <c r="K38" s="7"/>
      <c r="L38" s="7"/>
      <c r="M38" s="7">
        <v>1</v>
      </c>
      <c r="N38" s="7"/>
      <c r="O38" s="7"/>
      <c r="P38" s="7"/>
      <c r="Q38" s="7"/>
      <c r="R38" s="109"/>
      <c r="S38" s="27">
        <f t="shared" si="0"/>
        <v>1</v>
      </c>
      <c r="T38" s="15">
        <f t="shared" si="1"/>
        <v>0</v>
      </c>
      <c r="U38" s="20">
        <f t="shared" si="2"/>
        <v>1</v>
      </c>
    </row>
    <row r="39" spans="1:21" ht="12.75">
      <c r="A39" s="27" t="s">
        <v>227</v>
      </c>
      <c r="B39" s="15" t="s">
        <v>226</v>
      </c>
      <c r="C39" s="50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1</v>
      </c>
      <c r="O39" s="7">
        <v>1</v>
      </c>
      <c r="P39" s="7"/>
      <c r="Q39" s="7"/>
      <c r="R39" s="109"/>
      <c r="S39" s="27">
        <f t="shared" si="0"/>
        <v>1</v>
      </c>
      <c r="T39" s="15">
        <f t="shared" si="1"/>
        <v>1</v>
      </c>
      <c r="U39" s="20">
        <f t="shared" si="2"/>
        <v>2</v>
      </c>
    </row>
    <row r="40" spans="1:21" ht="12.75">
      <c r="A40" s="27" t="s">
        <v>157</v>
      </c>
      <c r="B40" s="15" t="s">
        <v>156</v>
      </c>
      <c r="C40" s="50"/>
      <c r="D40" s="7"/>
      <c r="E40" s="7"/>
      <c r="F40" s="7">
        <v>3</v>
      </c>
      <c r="G40" s="7"/>
      <c r="H40" s="7"/>
      <c r="I40" s="7"/>
      <c r="J40" s="7"/>
      <c r="K40" s="7"/>
      <c r="L40" s="7">
        <v>3</v>
      </c>
      <c r="M40" s="7">
        <v>4</v>
      </c>
      <c r="N40" s="7">
        <v>15</v>
      </c>
      <c r="O40" s="7">
        <v>1</v>
      </c>
      <c r="P40" s="7">
        <v>3</v>
      </c>
      <c r="Q40" s="7"/>
      <c r="R40" s="109"/>
      <c r="S40" s="27">
        <f t="shared" si="0"/>
        <v>5</v>
      </c>
      <c r="T40" s="15">
        <f t="shared" si="1"/>
        <v>24</v>
      </c>
      <c r="U40" s="20">
        <f t="shared" si="2"/>
        <v>29</v>
      </c>
    </row>
    <row r="41" spans="1:21" ht="12.75">
      <c r="A41" s="27" t="s">
        <v>209</v>
      </c>
      <c r="B41" s="15" t="s">
        <v>208</v>
      </c>
      <c r="C41" s="50"/>
      <c r="D41" s="7"/>
      <c r="E41" s="7"/>
      <c r="F41" s="7"/>
      <c r="G41" s="7"/>
      <c r="H41" s="7"/>
      <c r="I41" s="7"/>
      <c r="J41" s="7"/>
      <c r="K41" s="7"/>
      <c r="L41" s="7">
        <v>1</v>
      </c>
      <c r="M41" s="7"/>
      <c r="N41" s="7"/>
      <c r="O41" s="7"/>
      <c r="P41" s="7"/>
      <c r="Q41" s="7"/>
      <c r="R41" s="109"/>
      <c r="S41" s="27">
        <f t="shared" si="0"/>
        <v>0</v>
      </c>
      <c r="T41" s="15">
        <f t="shared" si="1"/>
        <v>1</v>
      </c>
      <c r="U41" s="20">
        <f t="shared" si="2"/>
        <v>1</v>
      </c>
    </row>
    <row r="42" spans="1:21" ht="12.75">
      <c r="A42" s="27" t="s">
        <v>217</v>
      </c>
      <c r="B42" s="15" t="s">
        <v>216</v>
      </c>
      <c r="C42" s="50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v>3</v>
      </c>
      <c r="O42" s="7">
        <v>1</v>
      </c>
      <c r="P42" s="7"/>
      <c r="Q42" s="7"/>
      <c r="R42" s="109"/>
      <c r="S42" s="27">
        <f t="shared" si="0"/>
        <v>1</v>
      </c>
      <c r="T42" s="15">
        <f t="shared" si="1"/>
        <v>3</v>
      </c>
      <c r="U42" s="20">
        <f t="shared" si="2"/>
        <v>4</v>
      </c>
    </row>
    <row r="43" spans="1:21" ht="12.75">
      <c r="A43" s="27" t="s">
        <v>207</v>
      </c>
      <c r="B43" s="15" t="s">
        <v>206</v>
      </c>
      <c r="C43" s="50"/>
      <c r="D43" s="7"/>
      <c r="E43" s="7"/>
      <c r="F43" s="7"/>
      <c r="G43" s="7"/>
      <c r="H43" s="7"/>
      <c r="I43" s="7"/>
      <c r="J43" s="7"/>
      <c r="K43" s="7"/>
      <c r="L43" s="7"/>
      <c r="M43" s="7">
        <v>1</v>
      </c>
      <c r="N43" s="7">
        <v>1</v>
      </c>
      <c r="O43" s="7">
        <v>2</v>
      </c>
      <c r="P43" s="7">
        <v>1</v>
      </c>
      <c r="Q43" s="7"/>
      <c r="R43" s="109"/>
      <c r="S43" s="27">
        <f t="shared" si="0"/>
        <v>3</v>
      </c>
      <c r="T43" s="15">
        <f t="shared" si="1"/>
        <v>2</v>
      </c>
      <c r="U43" s="20">
        <f t="shared" si="2"/>
        <v>5</v>
      </c>
    </row>
    <row r="44" spans="1:21" ht="12.75">
      <c r="A44" s="27" t="s">
        <v>219</v>
      </c>
      <c r="B44" s="15" t="s">
        <v>218</v>
      </c>
      <c r="C44" s="50"/>
      <c r="D44" s="7"/>
      <c r="E44" s="7"/>
      <c r="F44" s="7"/>
      <c r="G44" s="7"/>
      <c r="H44" s="7"/>
      <c r="I44" s="7"/>
      <c r="J44" s="7"/>
      <c r="K44" s="7"/>
      <c r="L44" s="7"/>
      <c r="M44" s="7">
        <v>1</v>
      </c>
      <c r="N44" s="7"/>
      <c r="O44" s="7"/>
      <c r="P44" s="7"/>
      <c r="Q44" s="7"/>
      <c r="R44" s="109"/>
      <c r="S44" s="27">
        <f t="shared" si="0"/>
        <v>1</v>
      </c>
      <c r="T44" s="15">
        <f t="shared" si="1"/>
        <v>0</v>
      </c>
      <c r="U44" s="20">
        <f t="shared" si="2"/>
        <v>1</v>
      </c>
    </row>
    <row r="45" spans="1:21" ht="12.75">
      <c r="A45" s="27" t="s">
        <v>199</v>
      </c>
      <c r="B45" s="15" t="s">
        <v>198</v>
      </c>
      <c r="C45" s="50"/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v>3</v>
      </c>
      <c r="O45" s="7"/>
      <c r="P45" s="7"/>
      <c r="Q45" s="7"/>
      <c r="R45" s="109"/>
      <c r="S45" s="27">
        <f t="shared" si="0"/>
        <v>0</v>
      </c>
      <c r="T45" s="15">
        <f t="shared" si="1"/>
        <v>3</v>
      </c>
      <c r="U45" s="20">
        <f t="shared" si="2"/>
        <v>3</v>
      </c>
    </row>
    <row r="46" spans="1:21" ht="12.75">
      <c r="A46" s="27" t="s">
        <v>159</v>
      </c>
      <c r="B46" s="15" t="s">
        <v>158</v>
      </c>
      <c r="C46" s="50">
        <v>1</v>
      </c>
      <c r="D46" s="7"/>
      <c r="E46" s="7"/>
      <c r="F46" s="7"/>
      <c r="G46" s="7"/>
      <c r="H46" s="7"/>
      <c r="I46" s="7"/>
      <c r="J46" s="7"/>
      <c r="K46" s="7"/>
      <c r="L46" s="7">
        <v>1</v>
      </c>
      <c r="M46" s="7">
        <v>5</v>
      </c>
      <c r="N46" s="7"/>
      <c r="O46" s="7">
        <v>3</v>
      </c>
      <c r="P46" s="7"/>
      <c r="Q46" s="7"/>
      <c r="R46" s="109"/>
      <c r="S46" s="27">
        <f t="shared" si="0"/>
        <v>9</v>
      </c>
      <c r="T46" s="15">
        <f t="shared" si="1"/>
        <v>1</v>
      </c>
      <c r="U46" s="20">
        <f t="shared" si="2"/>
        <v>10</v>
      </c>
    </row>
    <row r="47" spans="1:21" ht="12.75">
      <c r="A47" s="27" t="s">
        <v>221</v>
      </c>
      <c r="B47" s="15" t="s">
        <v>220</v>
      </c>
      <c r="C47" s="50"/>
      <c r="D47" s="7"/>
      <c r="E47" s="7"/>
      <c r="F47" s="7"/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109"/>
      <c r="S47" s="27">
        <f t="shared" si="0"/>
        <v>1</v>
      </c>
      <c r="T47" s="15">
        <f t="shared" si="1"/>
        <v>0</v>
      </c>
      <c r="U47" s="20">
        <f t="shared" si="2"/>
        <v>1</v>
      </c>
    </row>
    <row r="48" spans="1:21" ht="12.75">
      <c r="A48" s="27" t="s">
        <v>240</v>
      </c>
      <c r="B48" s="15" t="s">
        <v>164</v>
      </c>
      <c r="C48" s="50"/>
      <c r="D48" s="7"/>
      <c r="E48" s="7"/>
      <c r="F48" s="7"/>
      <c r="G48" s="7"/>
      <c r="H48" s="7"/>
      <c r="I48" s="7"/>
      <c r="J48" s="7"/>
      <c r="K48" s="7"/>
      <c r="L48" s="7"/>
      <c r="M48" s="7">
        <v>1</v>
      </c>
      <c r="N48" s="7">
        <v>1</v>
      </c>
      <c r="O48" s="7"/>
      <c r="P48" s="7"/>
      <c r="Q48" s="7"/>
      <c r="R48" s="109"/>
      <c r="S48" s="27">
        <f t="shared" si="0"/>
        <v>1</v>
      </c>
      <c r="T48" s="15">
        <f t="shared" si="1"/>
        <v>1</v>
      </c>
      <c r="U48" s="20">
        <f t="shared" si="2"/>
        <v>2</v>
      </c>
    </row>
    <row r="49" spans="1:21" ht="12.75">
      <c r="A49" s="27" t="s">
        <v>155</v>
      </c>
      <c r="B49" s="15" t="s">
        <v>154</v>
      </c>
      <c r="C49" s="50"/>
      <c r="D49" s="7"/>
      <c r="E49" s="7"/>
      <c r="F49" s="7"/>
      <c r="G49" s="7"/>
      <c r="H49" s="7"/>
      <c r="I49" s="7"/>
      <c r="J49" s="7"/>
      <c r="K49" s="7"/>
      <c r="L49" s="7"/>
      <c r="M49" s="7">
        <v>3</v>
      </c>
      <c r="N49" s="7">
        <v>4</v>
      </c>
      <c r="O49" s="7">
        <v>1</v>
      </c>
      <c r="P49" s="7"/>
      <c r="Q49" s="7"/>
      <c r="R49" s="109"/>
      <c r="S49" s="27">
        <f t="shared" si="0"/>
        <v>4</v>
      </c>
      <c r="T49" s="15">
        <f t="shared" si="1"/>
        <v>4</v>
      </c>
      <c r="U49" s="20">
        <f t="shared" si="2"/>
        <v>8</v>
      </c>
    </row>
    <row r="50" spans="1:21" ht="12.75">
      <c r="A50" s="27" t="s">
        <v>142</v>
      </c>
      <c r="B50" s="15" t="s">
        <v>141</v>
      </c>
      <c r="C50" s="50"/>
      <c r="D50" s="7"/>
      <c r="E50" s="7"/>
      <c r="F50" s="7"/>
      <c r="G50" s="7"/>
      <c r="H50" s="7"/>
      <c r="I50" s="7">
        <v>1</v>
      </c>
      <c r="J50" s="7"/>
      <c r="K50" s="7"/>
      <c r="L50" s="7"/>
      <c r="M50" s="7">
        <v>3</v>
      </c>
      <c r="N50" s="7">
        <v>1</v>
      </c>
      <c r="O50" s="7">
        <v>1</v>
      </c>
      <c r="P50" s="7"/>
      <c r="Q50" s="7"/>
      <c r="R50" s="109"/>
      <c r="S50" s="27">
        <f t="shared" si="0"/>
        <v>5</v>
      </c>
      <c r="T50" s="15">
        <f t="shared" si="1"/>
        <v>1</v>
      </c>
      <c r="U50" s="20">
        <f t="shared" si="2"/>
        <v>6</v>
      </c>
    </row>
    <row r="51" spans="1:21" ht="12.75">
      <c r="A51" s="27" t="s">
        <v>229</v>
      </c>
      <c r="B51" s="15" t="s">
        <v>228</v>
      </c>
      <c r="C51" s="50"/>
      <c r="D51" s="7"/>
      <c r="E51" s="7"/>
      <c r="F51" s="7"/>
      <c r="G51" s="7"/>
      <c r="H51" s="7"/>
      <c r="I51" s="7"/>
      <c r="J51" s="7"/>
      <c r="K51" s="7"/>
      <c r="L51" s="7">
        <v>1</v>
      </c>
      <c r="M51" s="7">
        <v>1</v>
      </c>
      <c r="N51" s="7">
        <v>2</v>
      </c>
      <c r="O51" s="7"/>
      <c r="P51" s="7">
        <v>1</v>
      </c>
      <c r="Q51" s="7"/>
      <c r="R51" s="109"/>
      <c r="S51" s="27">
        <f t="shared" si="0"/>
        <v>1</v>
      </c>
      <c r="T51" s="15">
        <f t="shared" si="1"/>
        <v>4</v>
      </c>
      <c r="U51" s="20">
        <f t="shared" si="2"/>
        <v>5</v>
      </c>
    </row>
    <row r="52" spans="1:21" ht="12.75">
      <c r="A52" s="27" t="s">
        <v>130</v>
      </c>
      <c r="B52" s="15" t="s">
        <v>129</v>
      </c>
      <c r="C52" s="50"/>
      <c r="D52" s="7"/>
      <c r="E52" s="7"/>
      <c r="F52" s="7"/>
      <c r="G52" s="7"/>
      <c r="H52" s="7"/>
      <c r="I52" s="7"/>
      <c r="J52" s="7"/>
      <c r="K52" s="7">
        <v>2</v>
      </c>
      <c r="L52" s="7">
        <v>1</v>
      </c>
      <c r="M52" s="7">
        <v>10</v>
      </c>
      <c r="N52" s="7">
        <v>4</v>
      </c>
      <c r="O52" s="7"/>
      <c r="P52" s="7"/>
      <c r="Q52" s="7"/>
      <c r="R52" s="109"/>
      <c r="S52" s="27">
        <f t="shared" si="0"/>
        <v>12</v>
      </c>
      <c r="T52" s="15">
        <f t="shared" si="1"/>
        <v>5</v>
      </c>
      <c r="U52" s="20">
        <f t="shared" si="2"/>
        <v>17</v>
      </c>
    </row>
    <row r="53" spans="1:21" ht="12.75">
      <c r="A53" s="27" t="s">
        <v>136</v>
      </c>
      <c r="B53" s="15" t="s">
        <v>135</v>
      </c>
      <c r="C53" s="50"/>
      <c r="D53" s="7"/>
      <c r="E53" s="7">
        <v>2</v>
      </c>
      <c r="F53" s="7">
        <v>6</v>
      </c>
      <c r="G53" s="7">
        <v>1</v>
      </c>
      <c r="H53" s="7"/>
      <c r="I53" s="7"/>
      <c r="J53" s="7">
        <v>1</v>
      </c>
      <c r="K53" s="7">
        <v>1</v>
      </c>
      <c r="L53" s="7">
        <v>3</v>
      </c>
      <c r="M53" s="7">
        <v>9</v>
      </c>
      <c r="N53" s="7">
        <v>47</v>
      </c>
      <c r="O53" s="7">
        <v>2</v>
      </c>
      <c r="P53" s="7">
        <v>6</v>
      </c>
      <c r="Q53" s="7"/>
      <c r="R53" s="109"/>
      <c r="S53" s="27">
        <f t="shared" si="0"/>
        <v>15</v>
      </c>
      <c r="T53" s="15">
        <f t="shared" si="1"/>
        <v>63</v>
      </c>
      <c r="U53" s="20">
        <f t="shared" si="2"/>
        <v>78</v>
      </c>
    </row>
    <row r="54" spans="1:21" ht="12.75">
      <c r="A54" s="27" t="s">
        <v>144</v>
      </c>
      <c r="B54" s="15" t="s">
        <v>143</v>
      </c>
      <c r="C54" s="50"/>
      <c r="D54" s="7"/>
      <c r="E54" s="7"/>
      <c r="F54" s="7">
        <v>2</v>
      </c>
      <c r="G54" s="7"/>
      <c r="H54" s="7"/>
      <c r="I54" s="7"/>
      <c r="J54" s="7">
        <v>1</v>
      </c>
      <c r="K54" s="7"/>
      <c r="L54" s="7">
        <v>1</v>
      </c>
      <c r="M54" s="7">
        <v>1</v>
      </c>
      <c r="N54" s="7">
        <v>5</v>
      </c>
      <c r="O54" s="7"/>
      <c r="P54" s="7">
        <v>1</v>
      </c>
      <c r="Q54" s="7"/>
      <c r="R54" s="109"/>
      <c r="S54" s="27">
        <f t="shared" si="0"/>
        <v>1</v>
      </c>
      <c r="T54" s="15">
        <f t="shared" si="1"/>
        <v>10</v>
      </c>
      <c r="U54" s="20">
        <f t="shared" si="2"/>
        <v>11</v>
      </c>
    </row>
    <row r="55" spans="1:21" ht="12.75">
      <c r="A55" s="27" t="s">
        <v>140</v>
      </c>
      <c r="B55" s="15" t="s">
        <v>139</v>
      </c>
      <c r="C55" s="50"/>
      <c r="D55" s="7"/>
      <c r="E55" s="7"/>
      <c r="F55" s="7">
        <v>1</v>
      </c>
      <c r="G55" s="7"/>
      <c r="H55" s="7"/>
      <c r="I55" s="7"/>
      <c r="J55" s="7"/>
      <c r="K55" s="7">
        <v>1</v>
      </c>
      <c r="L55" s="7">
        <v>3</v>
      </c>
      <c r="M55" s="7">
        <v>3</v>
      </c>
      <c r="N55" s="7">
        <v>14</v>
      </c>
      <c r="O55" s="7"/>
      <c r="P55" s="7">
        <v>1</v>
      </c>
      <c r="Q55" s="7"/>
      <c r="R55" s="109"/>
      <c r="S55" s="27">
        <f t="shared" si="0"/>
        <v>4</v>
      </c>
      <c r="T55" s="15">
        <f t="shared" si="1"/>
        <v>19</v>
      </c>
      <c r="U55" s="20">
        <f t="shared" si="2"/>
        <v>23</v>
      </c>
    </row>
    <row r="56" spans="1:21" ht="12.75">
      <c r="A56" s="27" t="s">
        <v>211</v>
      </c>
      <c r="B56" s="15" t="s">
        <v>210</v>
      </c>
      <c r="C56" s="50"/>
      <c r="D56" s="7"/>
      <c r="E56" s="7"/>
      <c r="F56" s="7"/>
      <c r="G56" s="7"/>
      <c r="H56" s="7"/>
      <c r="I56" s="7"/>
      <c r="J56" s="7"/>
      <c r="K56" s="7"/>
      <c r="L56" s="7"/>
      <c r="M56" s="7">
        <v>2</v>
      </c>
      <c r="N56" s="7">
        <v>2</v>
      </c>
      <c r="O56" s="7"/>
      <c r="P56" s="7"/>
      <c r="Q56" s="7"/>
      <c r="R56" s="109"/>
      <c r="S56" s="27">
        <f t="shared" si="0"/>
        <v>2</v>
      </c>
      <c r="T56" s="15">
        <f t="shared" si="1"/>
        <v>2</v>
      </c>
      <c r="U56" s="20">
        <f t="shared" si="2"/>
        <v>4</v>
      </c>
    </row>
    <row r="57" spans="1:21" ht="12.75">
      <c r="A57" s="27" t="s">
        <v>231</v>
      </c>
      <c r="B57" s="15" t="s">
        <v>230</v>
      </c>
      <c r="C57" s="50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4</v>
      </c>
      <c r="O57" s="7"/>
      <c r="P57" s="7"/>
      <c r="Q57" s="7"/>
      <c r="R57" s="109"/>
      <c r="S57" s="27">
        <f t="shared" si="0"/>
        <v>0</v>
      </c>
      <c r="T57" s="15">
        <f t="shared" si="1"/>
        <v>4</v>
      </c>
      <c r="U57" s="20">
        <f t="shared" si="2"/>
        <v>4</v>
      </c>
    </row>
    <row r="58" spans="1:21" ht="12.75">
      <c r="A58" s="27" t="s">
        <v>134</v>
      </c>
      <c r="B58" s="15" t="s">
        <v>133</v>
      </c>
      <c r="C58" s="50"/>
      <c r="D58" s="7"/>
      <c r="E58" s="7"/>
      <c r="F58" s="7"/>
      <c r="G58" s="7"/>
      <c r="H58" s="7"/>
      <c r="I58" s="7"/>
      <c r="J58" s="7"/>
      <c r="K58" s="7"/>
      <c r="L58" s="7">
        <v>1</v>
      </c>
      <c r="M58" s="7">
        <v>1</v>
      </c>
      <c r="N58" s="7">
        <v>2</v>
      </c>
      <c r="O58" s="7"/>
      <c r="P58" s="7">
        <v>2</v>
      </c>
      <c r="Q58" s="7"/>
      <c r="R58" s="109"/>
      <c r="S58" s="27">
        <f t="shared" si="0"/>
        <v>1</v>
      </c>
      <c r="T58" s="15">
        <f t="shared" si="1"/>
        <v>5</v>
      </c>
      <c r="U58" s="20">
        <f t="shared" si="2"/>
        <v>6</v>
      </c>
    </row>
    <row r="59" spans="1:21" ht="12.75">
      <c r="A59" s="27" t="s">
        <v>178</v>
      </c>
      <c r="B59" s="15" t="s">
        <v>177</v>
      </c>
      <c r="C59" s="50"/>
      <c r="D59" s="7"/>
      <c r="E59" s="7"/>
      <c r="F59" s="7"/>
      <c r="G59" s="7"/>
      <c r="H59" s="7"/>
      <c r="I59" s="7"/>
      <c r="J59" s="7"/>
      <c r="K59" s="7"/>
      <c r="L59" s="7"/>
      <c r="M59" s="7"/>
      <c r="N59" s="7">
        <v>8</v>
      </c>
      <c r="O59" s="7"/>
      <c r="P59" s="7">
        <v>3</v>
      </c>
      <c r="Q59" s="7"/>
      <c r="R59" s="109"/>
      <c r="S59" s="27">
        <f t="shared" si="0"/>
        <v>0</v>
      </c>
      <c r="T59" s="15">
        <f t="shared" si="1"/>
        <v>11</v>
      </c>
      <c r="U59" s="20">
        <f t="shared" si="2"/>
        <v>11</v>
      </c>
    </row>
    <row r="60" spans="1:21" ht="12.75">
      <c r="A60" s="27" t="s">
        <v>225</v>
      </c>
      <c r="B60" s="15" t="s">
        <v>224</v>
      </c>
      <c r="C60" s="50"/>
      <c r="D60" s="7"/>
      <c r="E60" s="7"/>
      <c r="F60" s="7"/>
      <c r="G60" s="7"/>
      <c r="H60" s="7"/>
      <c r="I60" s="7"/>
      <c r="J60" s="7"/>
      <c r="K60" s="7"/>
      <c r="L60" s="7"/>
      <c r="M60" s="7">
        <v>1</v>
      </c>
      <c r="N60" s="7">
        <v>1</v>
      </c>
      <c r="O60" s="7"/>
      <c r="P60" s="7"/>
      <c r="Q60" s="7"/>
      <c r="R60" s="109"/>
      <c r="S60" s="27">
        <f t="shared" si="0"/>
        <v>1</v>
      </c>
      <c r="T60" s="15">
        <f t="shared" si="1"/>
        <v>1</v>
      </c>
      <c r="U60" s="20">
        <f t="shared" si="2"/>
        <v>2</v>
      </c>
    </row>
    <row r="61" spans="1:21" ht="12.75">
      <c r="A61" s="27" t="s">
        <v>192</v>
      </c>
      <c r="B61" s="15" t="s">
        <v>185</v>
      </c>
      <c r="C61" s="50"/>
      <c r="D61" s="7"/>
      <c r="E61" s="7"/>
      <c r="F61" s="7">
        <v>2</v>
      </c>
      <c r="G61" s="7"/>
      <c r="H61" s="7"/>
      <c r="I61" s="7"/>
      <c r="J61" s="7"/>
      <c r="K61" s="7"/>
      <c r="L61" s="7">
        <v>1</v>
      </c>
      <c r="M61" s="7">
        <v>1</v>
      </c>
      <c r="N61" s="7">
        <v>10</v>
      </c>
      <c r="O61" s="7"/>
      <c r="P61" s="7"/>
      <c r="Q61" s="7"/>
      <c r="R61" s="109"/>
      <c r="S61" s="27">
        <f t="shared" si="0"/>
        <v>1</v>
      </c>
      <c r="T61" s="15">
        <f t="shared" si="1"/>
        <v>13</v>
      </c>
      <c r="U61" s="20">
        <f t="shared" si="2"/>
        <v>14</v>
      </c>
    </row>
    <row r="62" spans="1:21" ht="12.75">
      <c r="A62" s="28" t="s">
        <v>170</v>
      </c>
      <c r="B62" s="18" t="s">
        <v>169</v>
      </c>
      <c r="C62" s="51">
        <v>1</v>
      </c>
      <c r="D62" s="16"/>
      <c r="E62" s="16"/>
      <c r="F62" s="16"/>
      <c r="G62" s="16"/>
      <c r="H62" s="16"/>
      <c r="I62" s="16"/>
      <c r="J62" s="16">
        <v>1</v>
      </c>
      <c r="K62" s="16"/>
      <c r="L62" s="16"/>
      <c r="M62" s="16">
        <v>4</v>
      </c>
      <c r="N62" s="16">
        <v>10</v>
      </c>
      <c r="O62" s="16"/>
      <c r="P62" s="16">
        <v>2</v>
      </c>
      <c r="Q62" s="16"/>
      <c r="R62" s="110"/>
      <c r="S62" s="28">
        <f t="shared" si="0"/>
        <v>5</v>
      </c>
      <c r="T62" s="18">
        <f t="shared" si="1"/>
        <v>13</v>
      </c>
      <c r="U62" s="20">
        <f t="shared" si="2"/>
        <v>18</v>
      </c>
    </row>
    <row r="63" spans="1:21" ht="12.75">
      <c r="A63" t="s">
        <v>1</v>
      </c>
      <c r="C63">
        <f>SUM(C7:C62)</f>
        <v>2</v>
      </c>
      <c r="D63">
        <f aca="true" t="shared" si="3" ref="D63:U63">SUM(D7:D62)</f>
        <v>2</v>
      </c>
      <c r="E63">
        <f t="shared" si="3"/>
        <v>4</v>
      </c>
      <c r="F63">
        <f t="shared" si="3"/>
        <v>24</v>
      </c>
      <c r="G63">
        <f t="shared" si="3"/>
        <v>1</v>
      </c>
      <c r="H63">
        <f t="shared" si="3"/>
        <v>1</v>
      </c>
      <c r="I63">
        <f t="shared" si="3"/>
        <v>7</v>
      </c>
      <c r="J63">
        <f t="shared" si="3"/>
        <v>7</v>
      </c>
      <c r="K63">
        <f t="shared" si="3"/>
        <v>13</v>
      </c>
      <c r="L63">
        <f t="shared" si="3"/>
        <v>26</v>
      </c>
      <c r="M63">
        <f t="shared" si="3"/>
        <v>127</v>
      </c>
      <c r="N63">
        <f t="shared" si="3"/>
        <v>297</v>
      </c>
      <c r="O63">
        <f t="shared" si="3"/>
        <v>24</v>
      </c>
      <c r="P63">
        <f t="shared" si="3"/>
        <v>36</v>
      </c>
      <c r="Q63">
        <f t="shared" si="3"/>
        <v>0</v>
      </c>
      <c r="R63">
        <f t="shared" si="3"/>
        <v>0</v>
      </c>
      <c r="S63">
        <f t="shared" si="3"/>
        <v>178</v>
      </c>
      <c r="T63">
        <f t="shared" si="3"/>
        <v>393</v>
      </c>
      <c r="U63">
        <f t="shared" si="3"/>
        <v>571</v>
      </c>
    </row>
    <row r="66" spans="1:2" ht="12.75">
      <c r="A66" s="3" t="s">
        <v>8</v>
      </c>
      <c r="B66" s="44"/>
    </row>
    <row r="67" spans="1:2" ht="12.75">
      <c r="A67" s="3" t="s">
        <v>754</v>
      </c>
      <c r="B67" s="44"/>
    </row>
    <row r="68" spans="1:2" ht="12.75">
      <c r="A68" s="3" t="s">
        <v>128</v>
      </c>
      <c r="B68" s="44"/>
    </row>
    <row r="69" ht="12.75">
      <c r="B69" s="44"/>
    </row>
    <row r="70" spans="2:20" ht="12.75">
      <c r="B70" s="44"/>
      <c r="C70" s="122" t="s">
        <v>9</v>
      </c>
      <c r="D70" s="122"/>
      <c r="E70" s="122" t="s">
        <v>11</v>
      </c>
      <c r="F70" s="122"/>
      <c r="G70" s="122" t="s">
        <v>10</v>
      </c>
      <c r="H70" s="122"/>
      <c r="I70" s="122" t="s">
        <v>12</v>
      </c>
      <c r="J70" s="122"/>
      <c r="K70" s="122" t="s">
        <v>3</v>
      </c>
      <c r="L70" s="122"/>
      <c r="M70" s="122" t="s">
        <v>4</v>
      </c>
      <c r="N70" s="122"/>
      <c r="O70" s="122" t="s">
        <v>5</v>
      </c>
      <c r="P70" s="122"/>
      <c r="Q70" s="123" t="s">
        <v>101</v>
      </c>
      <c r="R70" s="124"/>
      <c r="S70" s="122" t="s">
        <v>13</v>
      </c>
      <c r="T70" s="122"/>
    </row>
    <row r="71" spans="1:21" ht="12.75">
      <c r="A71" s="5" t="s">
        <v>57</v>
      </c>
      <c r="B71" s="45" t="s">
        <v>58</v>
      </c>
      <c r="C71" s="34" t="s">
        <v>0</v>
      </c>
      <c r="D71" s="34" t="s">
        <v>6</v>
      </c>
      <c r="E71" s="34" t="s">
        <v>0</v>
      </c>
      <c r="F71" s="34" t="s">
        <v>6</v>
      </c>
      <c r="G71" s="34" t="s">
        <v>0</v>
      </c>
      <c r="H71" s="34" t="s">
        <v>6</v>
      </c>
      <c r="I71" s="34" t="s">
        <v>0</v>
      </c>
      <c r="J71" s="34" t="s">
        <v>6</v>
      </c>
      <c r="K71" s="34" t="s">
        <v>0</v>
      </c>
      <c r="L71" s="34" t="s">
        <v>6</v>
      </c>
      <c r="M71" s="34" t="s">
        <v>0</v>
      </c>
      <c r="N71" s="34" t="s">
        <v>6</v>
      </c>
      <c r="O71" s="34" t="s">
        <v>0</v>
      </c>
      <c r="P71" s="34" t="s">
        <v>6</v>
      </c>
      <c r="Q71" s="34" t="s">
        <v>0</v>
      </c>
      <c r="R71" s="34" t="s">
        <v>6</v>
      </c>
      <c r="S71" s="34" t="s">
        <v>0</v>
      </c>
      <c r="T71" s="34" t="s">
        <v>6</v>
      </c>
      <c r="U71" s="33" t="s">
        <v>1</v>
      </c>
    </row>
    <row r="72" spans="1:21" ht="12.75">
      <c r="A72" s="26" t="s">
        <v>235</v>
      </c>
      <c r="B72" s="14" t="s">
        <v>165</v>
      </c>
      <c r="C72" s="52"/>
      <c r="D72" s="12"/>
      <c r="E72" s="12"/>
      <c r="F72" s="12"/>
      <c r="G72" s="12"/>
      <c r="H72" s="12"/>
      <c r="I72" s="12"/>
      <c r="J72" s="12"/>
      <c r="K72" s="12"/>
      <c r="L72" s="12"/>
      <c r="M72" s="12">
        <v>1</v>
      </c>
      <c r="N72" s="12">
        <v>2</v>
      </c>
      <c r="O72" s="12"/>
      <c r="P72" s="12"/>
      <c r="Q72" s="12"/>
      <c r="R72" s="108"/>
      <c r="S72" s="26">
        <f aca="true" t="shared" si="4" ref="S72:S98">C72+E72+G72+I72+K72+M72+O72+Q72</f>
        <v>1</v>
      </c>
      <c r="T72" s="14">
        <f aca="true" t="shared" si="5" ref="T72:T98">D72+F72+H72+J72+L72+N72+P72+R72</f>
        <v>2</v>
      </c>
      <c r="U72" s="20">
        <f aca="true" t="shared" si="6" ref="U72:U98">SUM(S72:T72)</f>
        <v>3</v>
      </c>
    </row>
    <row r="73" spans="1:21" ht="12.75">
      <c r="A73" s="65" t="s">
        <v>756</v>
      </c>
      <c r="B73" s="15" t="s">
        <v>751</v>
      </c>
      <c r="C73" s="50"/>
      <c r="D73" s="7"/>
      <c r="E73" s="7"/>
      <c r="F73" s="7"/>
      <c r="G73" s="7"/>
      <c r="H73" s="7"/>
      <c r="I73" s="7"/>
      <c r="J73" s="7"/>
      <c r="K73" s="7"/>
      <c r="L73" s="7"/>
      <c r="M73" s="7"/>
      <c r="N73" s="7">
        <v>1</v>
      </c>
      <c r="O73" s="7"/>
      <c r="P73" s="7"/>
      <c r="Q73" s="7"/>
      <c r="R73" s="109"/>
      <c r="S73" s="27">
        <f t="shared" si="4"/>
        <v>0</v>
      </c>
      <c r="T73" s="15">
        <f t="shared" si="5"/>
        <v>1</v>
      </c>
      <c r="U73" s="20">
        <f t="shared" si="6"/>
        <v>1</v>
      </c>
    </row>
    <row r="74" spans="1:21" ht="12.75">
      <c r="A74" s="27" t="s">
        <v>180</v>
      </c>
      <c r="B74" s="15" t="s">
        <v>179</v>
      </c>
      <c r="C74" s="50"/>
      <c r="D74" s="7"/>
      <c r="E74" s="7"/>
      <c r="F74" s="7"/>
      <c r="G74" s="7"/>
      <c r="H74" s="7"/>
      <c r="I74" s="7"/>
      <c r="J74" s="7"/>
      <c r="K74" s="7"/>
      <c r="L74" s="7"/>
      <c r="M74" s="7"/>
      <c r="N74" s="7">
        <v>1</v>
      </c>
      <c r="O74" s="7"/>
      <c r="P74" s="7"/>
      <c r="Q74" s="7"/>
      <c r="R74" s="109"/>
      <c r="S74" s="27">
        <f t="shared" si="4"/>
        <v>0</v>
      </c>
      <c r="T74" s="15">
        <f t="shared" si="5"/>
        <v>1</v>
      </c>
      <c r="U74" s="20">
        <f t="shared" si="6"/>
        <v>1</v>
      </c>
    </row>
    <row r="75" spans="1:21" ht="12.75">
      <c r="A75" s="27" t="s">
        <v>191</v>
      </c>
      <c r="B75" s="15" t="s">
        <v>190</v>
      </c>
      <c r="C75" s="50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>
        <v>1</v>
      </c>
      <c r="P75" s="7"/>
      <c r="Q75" s="7"/>
      <c r="R75" s="109"/>
      <c r="S75" s="27">
        <f t="shared" si="4"/>
        <v>1</v>
      </c>
      <c r="T75" s="15">
        <f t="shared" si="5"/>
        <v>0</v>
      </c>
      <c r="U75" s="20">
        <f t="shared" si="6"/>
        <v>1</v>
      </c>
    </row>
    <row r="76" spans="1:21" ht="12.75">
      <c r="A76" s="27" t="s">
        <v>174</v>
      </c>
      <c r="B76" s="15" t="s">
        <v>173</v>
      </c>
      <c r="C76" s="50"/>
      <c r="D76" s="7"/>
      <c r="E76" s="7"/>
      <c r="F76" s="7"/>
      <c r="G76" s="7"/>
      <c r="H76" s="7"/>
      <c r="I76" s="7"/>
      <c r="J76" s="7"/>
      <c r="K76" s="7"/>
      <c r="L76" s="7"/>
      <c r="M76" s="7"/>
      <c r="N76" s="7">
        <v>3</v>
      </c>
      <c r="O76" s="7"/>
      <c r="P76" s="7"/>
      <c r="Q76" s="7"/>
      <c r="R76" s="109"/>
      <c r="S76" s="27">
        <f t="shared" si="4"/>
        <v>0</v>
      </c>
      <c r="T76" s="15">
        <f t="shared" si="5"/>
        <v>3</v>
      </c>
      <c r="U76" s="20">
        <f t="shared" si="6"/>
        <v>3</v>
      </c>
    </row>
    <row r="77" spans="1:21" ht="12.75">
      <c r="A77" s="27" t="s">
        <v>184</v>
      </c>
      <c r="B77" s="15" t="s">
        <v>183</v>
      </c>
      <c r="C77" s="50"/>
      <c r="D77" s="7"/>
      <c r="E77" s="7"/>
      <c r="F77" s="7"/>
      <c r="G77" s="7"/>
      <c r="H77" s="7"/>
      <c r="I77" s="7"/>
      <c r="J77" s="7">
        <v>1</v>
      </c>
      <c r="K77" s="7"/>
      <c r="L77" s="7"/>
      <c r="M77" s="7"/>
      <c r="N77" s="7"/>
      <c r="O77" s="7"/>
      <c r="P77" s="7"/>
      <c r="Q77" s="7"/>
      <c r="R77" s="109"/>
      <c r="S77" s="27">
        <f t="shared" si="4"/>
        <v>0</v>
      </c>
      <c r="T77" s="15">
        <f t="shared" si="5"/>
        <v>1</v>
      </c>
      <c r="U77" s="20">
        <f t="shared" si="6"/>
        <v>1</v>
      </c>
    </row>
    <row r="78" spans="1:21" ht="12.75">
      <c r="A78" s="27" t="s">
        <v>176</v>
      </c>
      <c r="B78" s="15" t="s">
        <v>175</v>
      </c>
      <c r="C78" s="50"/>
      <c r="D78" s="7"/>
      <c r="E78" s="7"/>
      <c r="F78" s="7"/>
      <c r="G78" s="7"/>
      <c r="H78" s="7"/>
      <c r="I78" s="7"/>
      <c r="J78" s="7"/>
      <c r="K78" s="7"/>
      <c r="L78" s="7"/>
      <c r="M78" s="7"/>
      <c r="N78" s="7">
        <v>1</v>
      </c>
      <c r="O78" s="7"/>
      <c r="P78" s="7"/>
      <c r="Q78" s="7"/>
      <c r="R78" s="109"/>
      <c r="S78" s="27">
        <f t="shared" si="4"/>
        <v>0</v>
      </c>
      <c r="T78" s="15">
        <f t="shared" si="5"/>
        <v>1</v>
      </c>
      <c r="U78" s="20">
        <f t="shared" si="6"/>
        <v>1</v>
      </c>
    </row>
    <row r="79" spans="1:21" ht="12.75">
      <c r="A79" s="27" t="s">
        <v>223</v>
      </c>
      <c r="B79" s="15" t="s">
        <v>222</v>
      </c>
      <c r="C79" s="50"/>
      <c r="D79" s="7"/>
      <c r="E79" s="7"/>
      <c r="F79" s="7"/>
      <c r="G79" s="7"/>
      <c r="H79" s="7"/>
      <c r="I79" s="7"/>
      <c r="J79" s="7"/>
      <c r="K79" s="7"/>
      <c r="L79" s="7"/>
      <c r="M79" s="7"/>
      <c r="N79" s="7">
        <v>1</v>
      </c>
      <c r="O79" s="7"/>
      <c r="P79" s="7"/>
      <c r="Q79" s="7"/>
      <c r="R79" s="109"/>
      <c r="S79" s="27">
        <f t="shared" si="4"/>
        <v>0</v>
      </c>
      <c r="T79" s="15">
        <f t="shared" si="5"/>
        <v>1</v>
      </c>
      <c r="U79" s="20">
        <f t="shared" si="6"/>
        <v>1</v>
      </c>
    </row>
    <row r="80" spans="1:21" ht="12.75">
      <c r="A80" s="27" t="s">
        <v>157</v>
      </c>
      <c r="B80" s="15" t="s">
        <v>156</v>
      </c>
      <c r="C80" s="50"/>
      <c r="D80" s="7"/>
      <c r="E80" s="7"/>
      <c r="F80" s="7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09"/>
      <c r="S80" s="27">
        <f t="shared" si="4"/>
        <v>0</v>
      </c>
      <c r="T80" s="15">
        <f t="shared" si="5"/>
        <v>1</v>
      </c>
      <c r="U80" s="20">
        <f t="shared" si="6"/>
        <v>1</v>
      </c>
    </row>
    <row r="81" spans="1:21" ht="12.75">
      <c r="A81" s="65" t="s">
        <v>758</v>
      </c>
      <c r="B81" s="15" t="s">
        <v>752</v>
      </c>
      <c r="C81" s="50"/>
      <c r="D81" s="7"/>
      <c r="E81" s="7"/>
      <c r="F81" s="7"/>
      <c r="G81" s="7"/>
      <c r="H81" s="7"/>
      <c r="I81" s="7"/>
      <c r="J81" s="7"/>
      <c r="K81" s="7"/>
      <c r="L81" s="7"/>
      <c r="M81" s="7">
        <v>1</v>
      </c>
      <c r="N81" s="7"/>
      <c r="O81" s="7"/>
      <c r="P81" s="7"/>
      <c r="Q81" s="7"/>
      <c r="R81" s="109"/>
      <c r="S81" s="27">
        <f t="shared" si="4"/>
        <v>1</v>
      </c>
      <c r="T81" s="15">
        <f t="shared" si="5"/>
        <v>0</v>
      </c>
      <c r="U81" s="20">
        <f t="shared" si="6"/>
        <v>1</v>
      </c>
    </row>
    <row r="82" spans="1:21" ht="12.75">
      <c r="A82" s="27" t="s">
        <v>207</v>
      </c>
      <c r="B82" s="15" t="s">
        <v>206</v>
      </c>
      <c r="C82" s="50"/>
      <c r="D82" s="7"/>
      <c r="E82" s="7"/>
      <c r="F82" s="7">
        <v>1</v>
      </c>
      <c r="G82" s="7"/>
      <c r="H82" s="7"/>
      <c r="I82" s="7"/>
      <c r="J82" s="7"/>
      <c r="K82" s="7"/>
      <c r="L82" s="7"/>
      <c r="M82" s="7">
        <v>4</v>
      </c>
      <c r="N82" s="7"/>
      <c r="O82" s="7">
        <v>1</v>
      </c>
      <c r="P82" s="7"/>
      <c r="Q82" s="7"/>
      <c r="R82" s="109"/>
      <c r="S82" s="27">
        <f t="shared" si="4"/>
        <v>5</v>
      </c>
      <c r="T82" s="15">
        <f t="shared" si="5"/>
        <v>1</v>
      </c>
      <c r="U82" s="20">
        <f t="shared" si="6"/>
        <v>6</v>
      </c>
    </row>
    <row r="83" spans="1:21" ht="12.75">
      <c r="A83" s="27" t="s">
        <v>219</v>
      </c>
      <c r="B83" s="15" t="s">
        <v>218</v>
      </c>
      <c r="C83" s="50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>
        <v>2</v>
      </c>
      <c r="P83" s="7"/>
      <c r="Q83" s="7"/>
      <c r="R83" s="109"/>
      <c r="S83" s="27">
        <f t="shared" si="4"/>
        <v>2</v>
      </c>
      <c r="T83" s="15">
        <f t="shared" si="5"/>
        <v>0</v>
      </c>
      <c r="U83" s="20">
        <f t="shared" si="6"/>
        <v>2</v>
      </c>
    </row>
    <row r="84" spans="1:21" ht="12.75">
      <c r="A84" s="27" t="s">
        <v>199</v>
      </c>
      <c r="B84" s="15" t="s">
        <v>198</v>
      </c>
      <c r="C84" s="50"/>
      <c r="D84" s="7"/>
      <c r="E84" s="7"/>
      <c r="F84" s="7"/>
      <c r="G84" s="7"/>
      <c r="H84" s="7"/>
      <c r="I84" s="7"/>
      <c r="J84" s="7"/>
      <c r="K84" s="7"/>
      <c r="L84" s="7"/>
      <c r="M84" s="7"/>
      <c r="N84" s="7">
        <v>1</v>
      </c>
      <c r="O84" s="7"/>
      <c r="P84" s="7"/>
      <c r="Q84" s="7"/>
      <c r="R84" s="109"/>
      <c r="S84" s="27">
        <f t="shared" si="4"/>
        <v>0</v>
      </c>
      <c r="T84" s="15">
        <f t="shared" si="5"/>
        <v>1</v>
      </c>
      <c r="U84" s="20">
        <f t="shared" si="6"/>
        <v>1</v>
      </c>
    </row>
    <row r="85" spans="1:21" ht="12.75">
      <c r="A85" s="27" t="s">
        <v>159</v>
      </c>
      <c r="B85" s="15" t="s">
        <v>158</v>
      </c>
      <c r="C85" s="50"/>
      <c r="D85" s="7"/>
      <c r="E85" s="7"/>
      <c r="F85" s="7"/>
      <c r="G85" s="7"/>
      <c r="H85" s="7"/>
      <c r="I85" s="7"/>
      <c r="J85" s="7"/>
      <c r="K85" s="7">
        <v>1</v>
      </c>
      <c r="L85" s="7"/>
      <c r="M85" s="7"/>
      <c r="N85" s="7"/>
      <c r="O85" s="7"/>
      <c r="P85" s="7"/>
      <c r="Q85" s="7"/>
      <c r="R85" s="109"/>
      <c r="S85" s="27">
        <f t="shared" si="4"/>
        <v>1</v>
      </c>
      <c r="T85" s="15">
        <f t="shared" si="5"/>
        <v>0</v>
      </c>
      <c r="U85" s="20">
        <f t="shared" si="6"/>
        <v>1</v>
      </c>
    </row>
    <row r="86" spans="1:21" ht="12.75">
      <c r="A86" s="27" t="s">
        <v>221</v>
      </c>
      <c r="B86" s="15" t="s">
        <v>220</v>
      </c>
      <c r="C86" s="50"/>
      <c r="D86" s="7"/>
      <c r="E86" s="7"/>
      <c r="F86" s="7"/>
      <c r="G86" s="7"/>
      <c r="H86" s="7"/>
      <c r="I86" s="7"/>
      <c r="J86" s="7"/>
      <c r="K86" s="7"/>
      <c r="L86" s="7"/>
      <c r="M86" s="7"/>
      <c r="N86" s="7">
        <v>1</v>
      </c>
      <c r="O86" s="7"/>
      <c r="P86" s="7"/>
      <c r="Q86" s="7"/>
      <c r="R86" s="109"/>
      <c r="S86" s="27">
        <f t="shared" si="4"/>
        <v>0</v>
      </c>
      <c r="T86" s="15">
        <f t="shared" si="5"/>
        <v>1</v>
      </c>
      <c r="U86" s="20">
        <f t="shared" si="6"/>
        <v>1</v>
      </c>
    </row>
    <row r="87" spans="1:21" ht="12.75">
      <c r="A87" s="27" t="s">
        <v>240</v>
      </c>
      <c r="B87" s="15" t="s">
        <v>164</v>
      </c>
      <c r="C87" s="50"/>
      <c r="D87" s="7"/>
      <c r="E87" s="7"/>
      <c r="F87" s="7"/>
      <c r="G87" s="7"/>
      <c r="H87" s="7"/>
      <c r="I87" s="7"/>
      <c r="J87" s="7"/>
      <c r="K87" s="7"/>
      <c r="L87" s="7"/>
      <c r="M87" s="7">
        <v>1</v>
      </c>
      <c r="N87" s="7"/>
      <c r="O87" s="7"/>
      <c r="P87" s="7"/>
      <c r="Q87" s="7"/>
      <c r="R87" s="109"/>
      <c r="S87" s="27">
        <f t="shared" si="4"/>
        <v>1</v>
      </c>
      <c r="T87" s="15">
        <f t="shared" si="5"/>
        <v>0</v>
      </c>
      <c r="U87" s="20">
        <f t="shared" si="6"/>
        <v>1</v>
      </c>
    </row>
    <row r="88" spans="1:21" ht="12.75">
      <c r="A88" s="27" t="s">
        <v>155</v>
      </c>
      <c r="B88" s="15" t="s">
        <v>154</v>
      </c>
      <c r="C88" s="50"/>
      <c r="D88" s="7"/>
      <c r="E88" s="7"/>
      <c r="F88" s="7"/>
      <c r="G88" s="7"/>
      <c r="H88" s="7"/>
      <c r="I88" s="7"/>
      <c r="J88" s="7"/>
      <c r="K88" s="7"/>
      <c r="L88" s="7"/>
      <c r="M88" s="7">
        <v>1</v>
      </c>
      <c r="N88" s="7"/>
      <c r="O88" s="7"/>
      <c r="P88" s="7"/>
      <c r="Q88" s="7"/>
      <c r="R88" s="109"/>
      <c r="S88" s="27">
        <f t="shared" si="4"/>
        <v>1</v>
      </c>
      <c r="T88" s="15">
        <f t="shared" si="5"/>
        <v>0</v>
      </c>
      <c r="U88" s="20">
        <f t="shared" si="6"/>
        <v>1</v>
      </c>
    </row>
    <row r="89" spans="1:21" ht="12.75">
      <c r="A89" s="27" t="s">
        <v>142</v>
      </c>
      <c r="B89" s="15" t="s">
        <v>141</v>
      </c>
      <c r="C89" s="50"/>
      <c r="D89" s="7"/>
      <c r="E89" s="7"/>
      <c r="F89" s="7"/>
      <c r="G89" s="7"/>
      <c r="H89" s="7"/>
      <c r="I89" s="7"/>
      <c r="J89" s="7"/>
      <c r="K89" s="7"/>
      <c r="L89" s="7"/>
      <c r="M89" s="7"/>
      <c r="N89" s="7">
        <v>1</v>
      </c>
      <c r="O89" s="7"/>
      <c r="P89" s="7"/>
      <c r="Q89" s="7"/>
      <c r="R89" s="109"/>
      <c r="S89" s="27">
        <f t="shared" si="4"/>
        <v>0</v>
      </c>
      <c r="T89" s="15">
        <f t="shared" si="5"/>
        <v>1</v>
      </c>
      <c r="U89" s="20">
        <f t="shared" si="6"/>
        <v>1</v>
      </c>
    </row>
    <row r="90" spans="1:21" ht="12.75">
      <c r="A90" s="27" t="s">
        <v>130</v>
      </c>
      <c r="B90" s="15" t="s">
        <v>129</v>
      </c>
      <c r="C90" s="50"/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1</v>
      </c>
      <c r="O90" s="7"/>
      <c r="P90" s="7"/>
      <c r="Q90" s="7"/>
      <c r="R90" s="109"/>
      <c r="S90" s="27">
        <f t="shared" si="4"/>
        <v>0</v>
      </c>
      <c r="T90" s="15">
        <f t="shared" si="5"/>
        <v>1</v>
      </c>
      <c r="U90" s="20">
        <f t="shared" si="6"/>
        <v>1</v>
      </c>
    </row>
    <row r="91" spans="1:21" ht="12.75">
      <c r="A91" s="27" t="s">
        <v>136</v>
      </c>
      <c r="B91" s="15" t="s">
        <v>135</v>
      </c>
      <c r="C91" s="50"/>
      <c r="D91" s="7"/>
      <c r="E91" s="7"/>
      <c r="F91" s="7"/>
      <c r="G91" s="7"/>
      <c r="H91" s="7"/>
      <c r="I91" s="7">
        <v>1</v>
      </c>
      <c r="J91" s="7"/>
      <c r="K91" s="7"/>
      <c r="L91" s="7"/>
      <c r="M91" s="7">
        <v>1</v>
      </c>
      <c r="N91" s="7">
        <v>3</v>
      </c>
      <c r="O91" s="7"/>
      <c r="P91" s="7"/>
      <c r="Q91" s="7"/>
      <c r="R91" s="109"/>
      <c r="S91" s="27">
        <f t="shared" si="4"/>
        <v>2</v>
      </c>
      <c r="T91" s="15">
        <f t="shared" si="5"/>
        <v>3</v>
      </c>
      <c r="U91" s="20">
        <f t="shared" si="6"/>
        <v>5</v>
      </c>
    </row>
    <row r="92" spans="1:21" ht="12.75">
      <c r="A92" s="27" t="s">
        <v>144</v>
      </c>
      <c r="B92" s="15" t="s">
        <v>143</v>
      </c>
      <c r="C92" s="50"/>
      <c r="D92" s="7"/>
      <c r="E92" s="7"/>
      <c r="F92" s="7">
        <v>2</v>
      </c>
      <c r="G92" s="7"/>
      <c r="H92" s="7"/>
      <c r="I92" s="7">
        <v>1</v>
      </c>
      <c r="J92" s="7"/>
      <c r="K92" s="7"/>
      <c r="L92" s="7">
        <v>1</v>
      </c>
      <c r="M92" s="7"/>
      <c r="N92" s="7"/>
      <c r="O92" s="7">
        <v>1</v>
      </c>
      <c r="P92" s="7"/>
      <c r="Q92" s="7"/>
      <c r="R92" s="109"/>
      <c r="S92" s="27">
        <f t="shared" si="4"/>
        <v>2</v>
      </c>
      <c r="T92" s="15">
        <f t="shared" si="5"/>
        <v>3</v>
      </c>
      <c r="U92" s="20">
        <f t="shared" si="6"/>
        <v>5</v>
      </c>
    </row>
    <row r="93" spans="1:21" ht="12.75">
      <c r="A93" s="27" t="s">
        <v>140</v>
      </c>
      <c r="B93" s="15" t="s">
        <v>139</v>
      </c>
      <c r="C93" s="50"/>
      <c r="D93" s="7"/>
      <c r="E93" s="7"/>
      <c r="F93" s="7">
        <v>1</v>
      </c>
      <c r="G93" s="7"/>
      <c r="H93" s="7"/>
      <c r="I93" s="7"/>
      <c r="J93" s="7"/>
      <c r="K93" s="7">
        <v>1</v>
      </c>
      <c r="L93" s="7"/>
      <c r="M93" s="7">
        <v>1</v>
      </c>
      <c r="N93" s="7">
        <v>6</v>
      </c>
      <c r="O93" s="7"/>
      <c r="P93" s="7">
        <v>1</v>
      </c>
      <c r="Q93" s="7"/>
      <c r="R93" s="109"/>
      <c r="S93" s="27">
        <f t="shared" si="4"/>
        <v>2</v>
      </c>
      <c r="T93" s="15">
        <f t="shared" si="5"/>
        <v>8</v>
      </c>
      <c r="U93" s="20">
        <f t="shared" si="6"/>
        <v>10</v>
      </c>
    </row>
    <row r="94" spans="1:21" ht="12.75">
      <c r="A94" s="27" t="s">
        <v>211</v>
      </c>
      <c r="B94" s="15" t="s">
        <v>210</v>
      </c>
      <c r="C94" s="50"/>
      <c r="D94" s="7"/>
      <c r="E94" s="7"/>
      <c r="F94" s="7"/>
      <c r="G94" s="7"/>
      <c r="H94" s="7"/>
      <c r="I94" s="7"/>
      <c r="J94" s="7"/>
      <c r="K94" s="7"/>
      <c r="L94" s="7"/>
      <c r="M94" s="7">
        <v>1</v>
      </c>
      <c r="N94" s="7"/>
      <c r="O94" s="7"/>
      <c r="P94" s="7"/>
      <c r="Q94" s="7"/>
      <c r="R94" s="109"/>
      <c r="S94" s="27">
        <f t="shared" si="4"/>
        <v>1</v>
      </c>
      <c r="T94" s="15">
        <f t="shared" si="5"/>
        <v>0</v>
      </c>
      <c r="U94" s="20">
        <f t="shared" si="6"/>
        <v>1</v>
      </c>
    </row>
    <row r="95" spans="1:21" ht="12.75">
      <c r="A95" s="27" t="s">
        <v>134</v>
      </c>
      <c r="B95" s="15" t="s">
        <v>133</v>
      </c>
      <c r="C95" s="50"/>
      <c r="D95" s="7"/>
      <c r="E95" s="7"/>
      <c r="F95" s="7">
        <v>1</v>
      </c>
      <c r="G95" s="7"/>
      <c r="H95" s="7"/>
      <c r="I95" s="7"/>
      <c r="J95" s="7"/>
      <c r="K95" s="7"/>
      <c r="L95" s="7"/>
      <c r="M95" s="7">
        <v>1</v>
      </c>
      <c r="N95" s="7">
        <v>2</v>
      </c>
      <c r="O95" s="7"/>
      <c r="P95" s="7"/>
      <c r="Q95" s="7"/>
      <c r="R95" s="109"/>
      <c r="S95" s="27">
        <f t="shared" si="4"/>
        <v>1</v>
      </c>
      <c r="T95" s="15">
        <f t="shared" si="5"/>
        <v>3</v>
      </c>
      <c r="U95" s="20">
        <f t="shared" si="6"/>
        <v>4</v>
      </c>
    </row>
    <row r="96" spans="1:21" ht="12.75">
      <c r="A96" s="27" t="s">
        <v>178</v>
      </c>
      <c r="B96" s="15" t="s">
        <v>177</v>
      </c>
      <c r="C96" s="50"/>
      <c r="D96" s="7"/>
      <c r="E96" s="7"/>
      <c r="F96" s="7"/>
      <c r="G96" s="7"/>
      <c r="H96" s="7"/>
      <c r="I96" s="7"/>
      <c r="J96" s="7"/>
      <c r="K96" s="7"/>
      <c r="L96" s="7"/>
      <c r="M96" s="7"/>
      <c r="N96" s="7">
        <v>1</v>
      </c>
      <c r="O96" s="7"/>
      <c r="P96" s="7"/>
      <c r="Q96" s="7"/>
      <c r="R96" s="109"/>
      <c r="S96" s="27">
        <f t="shared" si="4"/>
        <v>0</v>
      </c>
      <c r="T96" s="15">
        <f t="shared" si="5"/>
        <v>1</v>
      </c>
      <c r="U96" s="20">
        <f t="shared" si="6"/>
        <v>1</v>
      </c>
    </row>
    <row r="97" spans="1:21" ht="12.75">
      <c r="A97" s="27" t="s">
        <v>192</v>
      </c>
      <c r="B97" s="15" t="s">
        <v>185</v>
      </c>
      <c r="C97" s="50"/>
      <c r="D97" s="7"/>
      <c r="E97" s="7"/>
      <c r="F97" s="7">
        <v>1</v>
      </c>
      <c r="G97" s="7"/>
      <c r="H97" s="7"/>
      <c r="I97" s="7"/>
      <c r="J97" s="7"/>
      <c r="K97" s="7"/>
      <c r="L97" s="7">
        <v>1</v>
      </c>
      <c r="M97" s="7"/>
      <c r="N97" s="7">
        <v>1</v>
      </c>
      <c r="O97" s="7"/>
      <c r="P97" s="7"/>
      <c r="Q97" s="7"/>
      <c r="R97" s="109"/>
      <c r="S97" s="27">
        <f t="shared" si="4"/>
        <v>0</v>
      </c>
      <c r="T97" s="15">
        <f t="shared" si="5"/>
        <v>3</v>
      </c>
      <c r="U97" s="20">
        <f t="shared" si="6"/>
        <v>3</v>
      </c>
    </row>
    <row r="98" spans="1:21" ht="12.75">
      <c r="A98" s="28" t="s">
        <v>170</v>
      </c>
      <c r="B98" s="18" t="s">
        <v>169</v>
      </c>
      <c r="C98" s="51"/>
      <c r="D98" s="16"/>
      <c r="E98" s="16"/>
      <c r="F98" s="16"/>
      <c r="G98" s="16"/>
      <c r="H98" s="16"/>
      <c r="I98" s="16"/>
      <c r="J98" s="16"/>
      <c r="K98" s="16"/>
      <c r="L98" s="16">
        <v>1</v>
      </c>
      <c r="M98" s="16"/>
      <c r="N98" s="16">
        <v>3</v>
      </c>
      <c r="O98" s="16"/>
      <c r="P98" s="16"/>
      <c r="Q98" s="16"/>
      <c r="R98" s="110"/>
      <c r="S98" s="28">
        <f t="shared" si="4"/>
        <v>0</v>
      </c>
      <c r="T98" s="18">
        <f t="shared" si="5"/>
        <v>4</v>
      </c>
      <c r="U98" s="20">
        <f t="shared" si="6"/>
        <v>4</v>
      </c>
    </row>
    <row r="99" spans="1:21" ht="12.75">
      <c r="A99" t="s">
        <v>1</v>
      </c>
      <c r="C99">
        <f>SUM(C72:C98)</f>
        <v>0</v>
      </c>
      <c r="D99">
        <f aca="true" t="shared" si="7" ref="D99:U99">SUM(D72:D98)</f>
        <v>0</v>
      </c>
      <c r="E99">
        <f t="shared" si="7"/>
        <v>0</v>
      </c>
      <c r="F99">
        <f t="shared" si="7"/>
        <v>7</v>
      </c>
      <c r="G99">
        <f t="shared" si="7"/>
        <v>0</v>
      </c>
      <c r="H99">
        <f t="shared" si="7"/>
        <v>0</v>
      </c>
      <c r="I99">
        <f t="shared" si="7"/>
        <v>2</v>
      </c>
      <c r="J99">
        <f t="shared" si="7"/>
        <v>1</v>
      </c>
      <c r="K99">
        <f t="shared" si="7"/>
        <v>2</v>
      </c>
      <c r="L99">
        <f t="shared" si="7"/>
        <v>3</v>
      </c>
      <c r="M99">
        <f t="shared" si="7"/>
        <v>12</v>
      </c>
      <c r="N99">
        <f t="shared" si="7"/>
        <v>29</v>
      </c>
      <c r="O99">
        <f t="shared" si="7"/>
        <v>5</v>
      </c>
      <c r="P99">
        <f t="shared" si="7"/>
        <v>1</v>
      </c>
      <c r="Q99">
        <f t="shared" si="7"/>
        <v>0</v>
      </c>
      <c r="R99">
        <f t="shared" si="7"/>
        <v>0</v>
      </c>
      <c r="S99">
        <f t="shared" si="7"/>
        <v>21</v>
      </c>
      <c r="T99">
        <f t="shared" si="7"/>
        <v>41</v>
      </c>
      <c r="U99">
        <f t="shared" si="7"/>
        <v>62</v>
      </c>
    </row>
    <row r="102" spans="1:2" ht="12.75">
      <c r="A102" s="3" t="s">
        <v>8</v>
      </c>
      <c r="B102" s="44"/>
    </row>
    <row r="103" spans="1:2" ht="12.75">
      <c r="A103" s="3" t="s">
        <v>755</v>
      </c>
      <c r="B103" s="44"/>
    </row>
    <row r="104" spans="1:2" ht="12.75">
      <c r="A104" s="3" t="s">
        <v>128</v>
      </c>
      <c r="B104" s="44"/>
    </row>
    <row r="105" ht="12.75">
      <c r="B105" s="44"/>
    </row>
    <row r="106" spans="2:20" ht="12.75">
      <c r="B106" s="44"/>
      <c r="C106" s="122" t="s">
        <v>9</v>
      </c>
      <c r="D106" s="122"/>
      <c r="E106" s="122" t="s">
        <v>11</v>
      </c>
      <c r="F106" s="122"/>
      <c r="G106" s="122" t="s">
        <v>10</v>
      </c>
      <c r="H106" s="122"/>
      <c r="I106" s="122" t="s">
        <v>12</v>
      </c>
      <c r="J106" s="122"/>
      <c r="K106" s="122" t="s">
        <v>3</v>
      </c>
      <c r="L106" s="122"/>
      <c r="M106" s="122" t="s">
        <v>4</v>
      </c>
      <c r="N106" s="122"/>
      <c r="O106" s="122" t="s">
        <v>5</v>
      </c>
      <c r="P106" s="122"/>
      <c r="Q106" s="123" t="s">
        <v>101</v>
      </c>
      <c r="R106" s="124"/>
      <c r="S106" s="122" t="s">
        <v>13</v>
      </c>
      <c r="T106" s="122"/>
    </row>
    <row r="107" spans="1:21" ht="12.75">
      <c r="A107" s="5" t="s">
        <v>57</v>
      </c>
      <c r="B107" s="45" t="s">
        <v>58</v>
      </c>
      <c r="C107" s="34" t="s">
        <v>0</v>
      </c>
      <c r="D107" s="34" t="s">
        <v>6</v>
      </c>
      <c r="E107" s="34" t="s">
        <v>0</v>
      </c>
      <c r="F107" s="34" t="s">
        <v>6</v>
      </c>
      <c r="G107" s="34" t="s">
        <v>0</v>
      </c>
      <c r="H107" s="34" t="s">
        <v>6</v>
      </c>
      <c r="I107" s="34" t="s">
        <v>0</v>
      </c>
      <c r="J107" s="34" t="s">
        <v>6</v>
      </c>
      <c r="K107" s="34" t="s">
        <v>0</v>
      </c>
      <c r="L107" s="34" t="s">
        <v>6</v>
      </c>
      <c r="M107" s="34" t="s">
        <v>0</v>
      </c>
      <c r="N107" s="34" t="s">
        <v>6</v>
      </c>
      <c r="O107" s="34" t="s">
        <v>0</v>
      </c>
      <c r="P107" s="34" t="s">
        <v>6</v>
      </c>
      <c r="Q107" s="34" t="s">
        <v>0</v>
      </c>
      <c r="R107" s="34" t="s">
        <v>6</v>
      </c>
      <c r="S107" s="34" t="s">
        <v>0</v>
      </c>
      <c r="T107" s="34" t="s">
        <v>6</v>
      </c>
      <c r="U107" s="33" t="s">
        <v>1</v>
      </c>
    </row>
    <row r="108" spans="1:21" ht="12.75">
      <c r="A108" s="26" t="s">
        <v>757</v>
      </c>
      <c r="B108" s="14" t="s">
        <v>753</v>
      </c>
      <c r="C108" s="5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>
        <v>1</v>
      </c>
      <c r="P108" s="12"/>
      <c r="Q108" s="12"/>
      <c r="R108" s="14"/>
      <c r="S108" s="26">
        <f aca="true" t="shared" si="8" ref="S108:T110">C108+E108+G108+I108+K108+M108+O108+Q108</f>
        <v>1</v>
      </c>
      <c r="T108" s="14">
        <f t="shared" si="8"/>
        <v>0</v>
      </c>
      <c r="U108" s="20">
        <f>SUM(S108:T108)</f>
        <v>1</v>
      </c>
    </row>
    <row r="109" spans="1:21" ht="12.75">
      <c r="A109" s="27" t="s">
        <v>199</v>
      </c>
      <c r="B109" s="15" t="s">
        <v>198</v>
      </c>
      <c r="C109" s="5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>
        <v>1</v>
      </c>
      <c r="O109" s="7"/>
      <c r="P109" s="7"/>
      <c r="Q109" s="7"/>
      <c r="R109" s="15"/>
      <c r="S109" s="27">
        <f t="shared" si="8"/>
        <v>0</v>
      </c>
      <c r="T109" s="15">
        <f t="shared" si="8"/>
        <v>1</v>
      </c>
      <c r="U109" s="20">
        <f>SUM(S109:T109)</f>
        <v>1</v>
      </c>
    </row>
    <row r="110" spans="1:21" ht="12.75">
      <c r="A110" s="28" t="s">
        <v>142</v>
      </c>
      <c r="B110" s="18" t="s">
        <v>141</v>
      </c>
      <c r="C110" s="51"/>
      <c r="D110" s="16"/>
      <c r="E110" s="16"/>
      <c r="F110" s="16"/>
      <c r="G110" s="16"/>
      <c r="H110" s="16"/>
      <c r="I110" s="16"/>
      <c r="J110" s="16"/>
      <c r="K110" s="16"/>
      <c r="L110" s="16"/>
      <c r="M110" s="16">
        <v>1</v>
      </c>
      <c r="N110" s="16"/>
      <c r="O110" s="16"/>
      <c r="P110" s="16"/>
      <c r="Q110" s="16"/>
      <c r="R110" s="18"/>
      <c r="S110" s="28">
        <f t="shared" si="8"/>
        <v>1</v>
      </c>
      <c r="T110" s="18">
        <f t="shared" si="8"/>
        <v>0</v>
      </c>
      <c r="U110" s="20">
        <f>SUM(S110:T110)</f>
        <v>1</v>
      </c>
    </row>
    <row r="111" spans="1:21" ht="12.75">
      <c r="A111" t="s">
        <v>1</v>
      </c>
      <c r="C111">
        <f>SUM(C108:C110)</f>
        <v>0</v>
      </c>
      <c r="D111">
        <f aca="true" t="shared" si="9" ref="D111:U111">SUM(D108:D110)</f>
        <v>0</v>
      </c>
      <c r="E111">
        <f t="shared" si="9"/>
        <v>0</v>
      </c>
      <c r="F111">
        <f t="shared" si="9"/>
        <v>0</v>
      </c>
      <c r="G111">
        <f t="shared" si="9"/>
        <v>0</v>
      </c>
      <c r="H111">
        <f t="shared" si="9"/>
        <v>0</v>
      </c>
      <c r="I111">
        <f t="shared" si="9"/>
        <v>0</v>
      </c>
      <c r="J111">
        <f t="shared" si="9"/>
        <v>0</v>
      </c>
      <c r="K111">
        <f t="shared" si="9"/>
        <v>0</v>
      </c>
      <c r="L111">
        <f t="shared" si="9"/>
        <v>0</v>
      </c>
      <c r="M111">
        <f t="shared" si="9"/>
        <v>1</v>
      </c>
      <c r="N111">
        <f t="shared" si="9"/>
        <v>1</v>
      </c>
      <c r="O111">
        <f t="shared" si="9"/>
        <v>1</v>
      </c>
      <c r="P111">
        <f t="shared" si="9"/>
        <v>0</v>
      </c>
      <c r="Q111">
        <f t="shared" si="9"/>
        <v>0</v>
      </c>
      <c r="R111">
        <f t="shared" si="9"/>
        <v>0</v>
      </c>
      <c r="S111">
        <f t="shared" si="9"/>
        <v>2</v>
      </c>
      <c r="T111">
        <f t="shared" si="9"/>
        <v>1</v>
      </c>
      <c r="U111">
        <f t="shared" si="9"/>
        <v>3</v>
      </c>
    </row>
  </sheetData>
  <mergeCells count="27"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106:D106"/>
    <mergeCell ref="E106:F106"/>
    <mergeCell ref="G106:H106"/>
    <mergeCell ref="I106:J106"/>
    <mergeCell ref="S106:T106"/>
    <mergeCell ref="K106:L106"/>
    <mergeCell ref="M106:N106"/>
    <mergeCell ref="O106:P106"/>
    <mergeCell ref="Q106:R10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7" width="8.28125" style="0" customWidth="1"/>
  </cols>
  <sheetData>
    <row r="1" spans="1:6" ht="12.75">
      <c r="A1" s="3" t="s">
        <v>8</v>
      </c>
      <c r="C1" s="1"/>
      <c r="D1" s="44"/>
      <c r="E1" s="1"/>
      <c r="F1" s="1"/>
    </row>
    <row r="2" spans="1:6" ht="12.75">
      <c r="A2" s="3" t="s">
        <v>64</v>
      </c>
      <c r="C2" s="1"/>
      <c r="D2" s="44"/>
      <c r="E2" s="1"/>
      <c r="F2" s="1"/>
    </row>
    <row r="3" spans="1:6" ht="12.75">
      <c r="A3" s="3" t="s">
        <v>128</v>
      </c>
      <c r="D3" s="44"/>
      <c r="E3" s="1"/>
      <c r="F3" s="1"/>
    </row>
    <row r="4" spans="1:6" ht="12.75">
      <c r="A4" s="3"/>
      <c r="C4" s="3" t="s">
        <v>14</v>
      </c>
      <c r="D4" s="44"/>
      <c r="E4" s="1"/>
      <c r="F4" s="1"/>
    </row>
    <row r="5" spans="1:26" ht="12.75">
      <c r="A5" s="44"/>
      <c r="C5" s="1"/>
      <c r="D5" s="44"/>
      <c r="E5" s="1"/>
      <c r="F5" s="1"/>
      <c r="G5" s="122" t="s">
        <v>9</v>
      </c>
      <c r="H5" s="122"/>
      <c r="I5" s="122" t="s">
        <v>11</v>
      </c>
      <c r="J5" s="122"/>
      <c r="K5" s="122" t="s">
        <v>10</v>
      </c>
      <c r="L5" s="122"/>
      <c r="M5" s="122" t="s">
        <v>767</v>
      </c>
      <c r="N5" s="122"/>
      <c r="O5" s="123" t="s">
        <v>768</v>
      </c>
      <c r="P5" s="124"/>
      <c r="Q5" s="122" t="s">
        <v>3</v>
      </c>
      <c r="R5" s="122"/>
      <c r="S5" s="122" t="s">
        <v>4</v>
      </c>
      <c r="T5" s="122"/>
      <c r="U5" s="122" t="s">
        <v>5</v>
      </c>
      <c r="V5" s="122"/>
      <c r="W5" s="123" t="s">
        <v>101</v>
      </c>
      <c r="X5" s="124"/>
      <c r="Y5" s="122" t="s">
        <v>13</v>
      </c>
      <c r="Z5" s="122"/>
    </row>
    <row r="6" spans="1:27" ht="12.75">
      <c r="A6" s="4" t="s">
        <v>100</v>
      </c>
      <c r="B6" s="5" t="s">
        <v>57</v>
      </c>
      <c r="C6" s="6" t="s">
        <v>2</v>
      </c>
      <c r="D6" s="45" t="s">
        <v>58</v>
      </c>
      <c r="E6" s="6" t="s">
        <v>34</v>
      </c>
      <c r="F6" s="6" t="s">
        <v>35</v>
      </c>
      <c r="G6" s="34" t="s">
        <v>0</v>
      </c>
      <c r="H6" s="34" t="s">
        <v>6</v>
      </c>
      <c r="I6" s="34" t="s">
        <v>0</v>
      </c>
      <c r="J6" s="34" t="s">
        <v>6</v>
      </c>
      <c r="K6" s="34" t="s">
        <v>0</v>
      </c>
      <c r="L6" s="34" t="s">
        <v>6</v>
      </c>
      <c r="M6" s="34" t="s">
        <v>0</v>
      </c>
      <c r="N6" s="34" t="s">
        <v>6</v>
      </c>
      <c r="O6" s="34" t="s">
        <v>0</v>
      </c>
      <c r="P6" s="34" t="s">
        <v>6</v>
      </c>
      <c r="Q6" s="34" t="s">
        <v>0</v>
      </c>
      <c r="R6" s="34" t="s">
        <v>6</v>
      </c>
      <c r="S6" s="34" t="s">
        <v>0</v>
      </c>
      <c r="T6" s="34" t="s">
        <v>6</v>
      </c>
      <c r="U6" s="34" t="s">
        <v>0</v>
      </c>
      <c r="V6" s="34" t="s">
        <v>6</v>
      </c>
      <c r="W6" s="34" t="s">
        <v>0</v>
      </c>
      <c r="X6" s="34" t="s">
        <v>6</v>
      </c>
      <c r="Y6" s="34" t="s">
        <v>0</v>
      </c>
      <c r="Z6" s="34" t="s">
        <v>6</v>
      </c>
      <c r="AA6" s="33" t="s">
        <v>1</v>
      </c>
    </row>
    <row r="7" spans="1:27" ht="12.75">
      <c r="A7" s="112" t="s">
        <v>599</v>
      </c>
      <c r="B7" s="12" t="s">
        <v>263</v>
      </c>
      <c r="C7" s="13" t="s">
        <v>562</v>
      </c>
      <c r="D7" s="12" t="s">
        <v>262</v>
      </c>
      <c r="E7" s="12" t="s">
        <v>18</v>
      </c>
      <c r="F7" s="14" t="s">
        <v>264</v>
      </c>
      <c r="G7" s="5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1</v>
      </c>
      <c r="S7" s="12">
        <v>1</v>
      </c>
      <c r="T7" s="12">
        <v>8</v>
      </c>
      <c r="U7" s="12"/>
      <c r="V7" s="12">
        <v>1</v>
      </c>
      <c r="W7" s="12"/>
      <c r="X7" s="14"/>
      <c r="Y7" s="26">
        <f>G7+I7+K7+M7+O7+Q7+S7+U7+W7</f>
        <v>1</v>
      </c>
      <c r="Z7" s="14">
        <f>H7+J7+L7+N7+P7+R7+T7+V7+X7</f>
        <v>10</v>
      </c>
      <c r="AA7" s="20">
        <f aca="true" t="shared" si="0" ref="AA7:AA33">SUM(Y7:Z7)</f>
        <v>11</v>
      </c>
    </row>
    <row r="8" spans="1:27" ht="12.75">
      <c r="A8" s="35" t="s">
        <v>600</v>
      </c>
      <c r="B8" s="7" t="s">
        <v>266</v>
      </c>
      <c r="C8" s="8" t="s">
        <v>562</v>
      </c>
      <c r="D8" s="7" t="s">
        <v>265</v>
      </c>
      <c r="E8" s="7" t="s">
        <v>18</v>
      </c>
      <c r="F8" s="15" t="s">
        <v>261</v>
      </c>
      <c r="G8" s="5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1</v>
      </c>
      <c r="T8" s="7">
        <v>8</v>
      </c>
      <c r="U8" s="7"/>
      <c r="V8" s="7">
        <v>1</v>
      </c>
      <c r="W8" s="7"/>
      <c r="X8" s="15"/>
      <c r="Y8" s="27">
        <f aca="true" t="shared" si="1" ref="Y8:Y33">G8+I8+K8+M8+O8+Q8+S8+U8+W8</f>
        <v>1</v>
      </c>
      <c r="Z8" s="15">
        <f aca="true" t="shared" si="2" ref="Z8:Z33">H8+J8+L8+N8+P8+R8+T8+V8+X8</f>
        <v>9</v>
      </c>
      <c r="AA8" s="20">
        <f t="shared" si="0"/>
        <v>10</v>
      </c>
    </row>
    <row r="9" spans="1:27" ht="12.75">
      <c r="A9" s="35" t="s">
        <v>601</v>
      </c>
      <c r="B9" s="7" t="s">
        <v>268</v>
      </c>
      <c r="C9" s="8" t="s">
        <v>562</v>
      </c>
      <c r="D9" s="7" t="s">
        <v>267</v>
      </c>
      <c r="E9" s="7" t="s">
        <v>18</v>
      </c>
      <c r="F9" s="15" t="s">
        <v>261</v>
      </c>
      <c r="G9" s="5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2</v>
      </c>
      <c r="T9" s="7">
        <v>2</v>
      </c>
      <c r="U9" s="7">
        <v>1</v>
      </c>
      <c r="V9" s="7">
        <v>1</v>
      </c>
      <c r="W9" s="7"/>
      <c r="X9" s="15"/>
      <c r="Y9" s="27">
        <f t="shared" si="1"/>
        <v>3</v>
      </c>
      <c r="Z9" s="15">
        <f t="shared" si="2"/>
        <v>3</v>
      </c>
      <c r="AA9" s="20">
        <f t="shared" si="0"/>
        <v>6</v>
      </c>
    </row>
    <row r="10" spans="1:27" ht="12.75">
      <c r="A10" s="30" t="s">
        <v>602</v>
      </c>
      <c r="B10" s="7" t="s">
        <v>270</v>
      </c>
      <c r="C10" s="8" t="s">
        <v>562</v>
      </c>
      <c r="D10" s="7" t="s">
        <v>269</v>
      </c>
      <c r="E10" s="7" t="s">
        <v>18</v>
      </c>
      <c r="F10" s="15" t="s">
        <v>261</v>
      </c>
      <c r="G10" s="5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8</v>
      </c>
      <c r="U10" s="7"/>
      <c r="V10" s="7">
        <v>1</v>
      </c>
      <c r="W10" s="7"/>
      <c r="X10" s="15"/>
      <c r="Y10" s="27">
        <f t="shared" si="1"/>
        <v>0</v>
      </c>
      <c r="Z10" s="15">
        <f t="shared" si="2"/>
        <v>9</v>
      </c>
      <c r="AA10" s="20">
        <f t="shared" si="0"/>
        <v>9</v>
      </c>
    </row>
    <row r="11" spans="1:27" ht="12.75">
      <c r="A11" s="35">
        <v>160104</v>
      </c>
      <c r="B11" s="7" t="s">
        <v>303</v>
      </c>
      <c r="C11" s="8" t="s">
        <v>562</v>
      </c>
      <c r="D11" s="7" t="s">
        <v>302</v>
      </c>
      <c r="E11" s="7" t="s">
        <v>18</v>
      </c>
      <c r="F11" s="15" t="s">
        <v>261</v>
      </c>
      <c r="G11" s="50"/>
      <c r="H11" s="7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  <c r="S11" s="7"/>
      <c r="T11" s="7"/>
      <c r="U11" s="7"/>
      <c r="V11" s="7"/>
      <c r="W11" s="7"/>
      <c r="X11" s="15"/>
      <c r="Y11" s="27">
        <f t="shared" si="1"/>
        <v>1</v>
      </c>
      <c r="Z11" s="15">
        <f t="shared" si="2"/>
        <v>0</v>
      </c>
      <c r="AA11" s="20">
        <f t="shared" si="0"/>
        <v>1</v>
      </c>
    </row>
    <row r="12" spans="1:27" ht="12.75">
      <c r="A12" s="30">
        <v>160901</v>
      </c>
      <c r="B12" s="7" t="s">
        <v>309</v>
      </c>
      <c r="C12" s="8" t="s">
        <v>562</v>
      </c>
      <c r="D12" s="7" t="s">
        <v>308</v>
      </c>
      <c r="E12" s="7" t="s">
        <v>18</v>
      </c>
      <c r="F12" s="15" t="s">
        <v>261</v>
      </c>
      <c r="G12" s="50"/>
      <c r="H12" s="7"/>
      <c r="I12" s="7"/>
      <c r="J12" s="7"/>
      <c r="K12" s="7"/>
      <c r="L12" s="7">
        <v>1</v>
      </c>
      <c r="M12" s="7"/>
      <c r="N12" s="7"/>
      <c r="O12" s="7"/>
      <c r="P12" s="7"/>
      <c r="Q12" s="7"/>
      <c r="R12" s="7"/>
      <c r="S12" s="7">
        <v>1</v>
      </c>
      <c r="T12" s="7">
        <v>3</v>
      </c>
      <c r="U12" s="7"/>
      <c r="V12" s="7">
        <v>1</v>
      </c>
      <c r="W12" s="7"/>
      <c r="X12" s="15"/>
      <c r="Y12" s="27">
        <f t="shared" si="1"/>
        <v>1</v>
      </c>
      <c r="Z12" s="15">
        <f t="shared" si="2"/>
        <v>5</v>
      </c>
      <c r="AA12" s="20">
        <f t="shared" si="0"/>
        <v>6</v>
      </c>
    </row>
    <row r="13" spans="1:27" ht="12.75">
      <c r="A13" s="35">
        <v>160902</v>
      </c>
      <c r="B13" s="7" t="s">
        <v>311</v>
      </c>
      <c r="C13" s="8" t="s">
        <v>562</v>
      </c>
      <c r="D13" s="7" t="s">
        <v>310</v>
      </c>
      <c r="E13" s="7" t="s">
        <v>18</v>
      </c>
      <c r="F13" s="15" t="s">
        <v>261</v>
      </c>
      <c r="G13" s="5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2</v>
      </c>
      <c r="U13" s="7"/>
      <c r="V13" s="7"/>
      <c r="W13" s="7"/>
      <c r="X13" s="15"/>
      <c r="Y13" s="27">
        <f t="shared" si="1"/>
        <v>0</v>
      </c>
      <c r="Z13" s="15">
        <f t="shared" si="2"/>
        <v>2</v>
      </c>
      <c r="AA13" s="20">
        <f t="shared" si="0"/>
        <v>2</v>
      </c>
    </row>
    <row r="14" spans="1:27" ht="12.75">
      <c r="A14" s="30">
        <v>160905</v>
      </c>
      <c r="B14" s="7" t="s">
        <v>313</v>
      </c>
      <c r="C14" s="8" t="s">
        <v>562</v>
      </c>
      <c r="D14" s="7" t="s">
        <v>312</v>
      </c>
      <c r="E14" s="7" t="s">
        <v>18</v>
      </c>
      <c r="F14" s="15" t="s">
        <v>261</v>
      </c>
      <c r="G14" s="50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</v>
      </c>
      <c r="S14" s="7">
        <v>1</v>
      </c>
      <c r="T14" s="7">
        <v>6</v>
      </c>
      <c r="U14" s="7"/>
      <c r="V14" s="7">
        <v>2</v>
      </c>
      <c r="W14" s="7"/>
      <c r="X14" s="15"/>
      <c r="Y14" s="27">
        <f t="shared" si="1"/>
        <v>1</v>
      </c>
      <c r="Z14" s="15">
        <f t="shared" si="2"/>
        <v>9</v>
      </c>
      <c r="AA14" s="20">
        <f t="shared" si="0"/>
        <v>10</v>
      </c>
    </row>
    <row r="15" spans="1:27" ht="12.75">
      <c r="A15" s="35">
        <v>161200</v>
      </c>
      <c r="B15" s="7" t="s">
        <v>315</v>
      </c>
      <c r="C15" s="8" t="s">
        <v>562</v>
      </c>
      <c r="D15" s="7" t="s">
        <v>314</v>
      </c>
      <c r="E15" s="7" t="s">
        <v>18</v>
      </c>
      <c r="F15" s="15" t="s">
        <v>261</v>
      </c>
      <c r="G15" s="5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1</v>
      </c>
      <c r="T15" s="7">
        <v>1</v>
      </c>
      <c r="U15" s="7"/>
      <c r="V15" s="7"/>
      <c r="W15" s="7"/>
      <c r="X15" s="15"/>
      <c r="Y15" s="27">
        <f t="shared" si="1"/>
        <v>1</v>
      </c>
      <c r="Z15" s="15">
        <f t="shared" si="2"/>
        <v>1</v>
      </c>
      <c r="AA15" s="20">
        <f t="shared" si="0"/>
        <v>2</v>
      </c>
    </row>
    <row r="16" spans="1:27" ht="12.75">
      <c r="A16" s="35">
        <v>230101</v>
      </c>
      <c r="B16" s="7" t="s">
        <v>320</v>
      </c>
      <c r="C16" s="8" t="s">
        <v>562</v>
      </c>
      <c r="D16" s="7" t="s">
        <v>319</v>
      </c>
      <c r="E16" s="7" t="s">
        <v>18</v>
      </c>
      <c r="F16" s="15" t="s">
        <v>261</v>
      </c>
      <c r="G16" s="50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>
        <v>1</v>
      </c>
      <c r="T16" s="7">
        <v>11</v>
      </c>
      <c r="U16" s="7"/>
      <c r="V16" s="7"/>
      <c r="W16" s="7"/>
      <c r="X16" s="15"/>
      <c r="Y16" s="27">
        <f t="shared" si="1"/>
        <v>1</v>
      </c>
      <c r="Z16" s="15">
        <f t="shared" si="2"/>
        <v>12</v>
      </c>
      <c r="AA16" s="20">
        <f t="shared" si="0"/>
        <v>13</v>
      </c>
    </row>
    <row r="17" spans="1:27" ht="12.75">
      <c r="A17" s="35">
        <v>231304</v>
      </c>
      <c r="B17" s="7" t="s">
        <v>322</v>
      </c>
      <c r="C17" s="8" t="s">
        <v>562</v>
      </c>
      <c r="D17" s="7" t="s">
        <v>321</v>
      </c>
      <c r="E17" s="7" t="s">
        <v>18</v>
      </c>
      <c r="F17" s="15" t="s">
        <v>261</v>
      </c>
      <c r="G17" s="5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4</v>
      </c>
      <c r="T17" s="7">
        <v>7</v>
      </c>
      <c r="U17" s="7">
        <v>1</v>
      </c>
      <c r="V17" s="7">
        <v>1</v>
      </c>
      <c r="W17" s="7"/>
      <c r="X17" s="15">
        <v>1</v>
      </c>
      <c r="Y17" s="27">
        <f t="shared" si="1"/>
        <v>5</v>
      </c>
      <c r="Z17" s="15">
        <f t="shared" si="2"/>
        <v>9</v>
      </c>
      <c r="AA17" s="20">
        <f t="shared" si="0"/>
        <v>14</v>
      </c>
    </row>
    <row r="18" spans="1:27" ht="12.75">
      <c r="A18" s="35">
        <v>260101</v>
      </c>
      <c r="B18" s="7" t="s">
        <v>328</v>
      </c>
      <c r="C18" s="8" t="s">
        <v>562</v>
      </c>
      <c r="D18" s="7" t="s">
        <v>327</v>
      </c>
      <c r="E18" s="7" t="s">
        <v>41</v>
      </c>
      <c r="F18" s="15" t="s">
        <v>329</v>
      </c>
      <c r="G18" s="5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3</v>
      </c>
      <c r="U18" s="7">
        <v>1</v>
      </c>
      <c r="V18" s="7">
        <v>1</v>
      </c>
      <c r="W18" s="7"/>
      <c r="X18" s="15"/>
      <c r="Y18" s="27">
        <f t="shared" si="1"/>
        <v>1</v>
      </c>
      <c r="Z18" s="15">
        <f t="shared" si="2"/>
        <v>4</v>
      </c>
      <c r="AA18" s="20">
        <f t="shared" si="0"/>
        <v>5</v>
      </c>
    </row>
    <row r="19" spans="1:27" ht="12.75">
      <c r="A19" s="35">
        <v>270101</v>
      </c>
      <c r="B19" s="7" t="s">
        <v>337</v>
      </c>
      <c r="C19" s="8" t="s">
        <v>562</v>
      </c>
      <c r="D19" s="7" t="s">
        <v>336</v>
      </c>
      <c r="E19" s="7" t="s">
        <v>18</v>
      </c>
      <c r="F19" s="15" t="s">
        <v>273</v>
      </c>
      <c r="G19" s="5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5</v>
      </c>
      <c r="T19" s="7">
        <v>5</v>
      </c>
      <c r="U19" s="7"/>
      <c r="V19" s="7"/>
      <c r="W19" s="7"/>
      <c r="X19" s="15"/>
      <c r="Y19" s="27">
        <f t="shared" si="1"/>
        <v>5</v>
      </c>
      <c r="Z19" s="15">
        <f t="shared" si="2"/>
        <v>5</v>
      </c>
      <c r="AA19" s="20">
        <f t="shared" si="0"/>
        <v>10</v>
      </c>
    </row>
    <row r="20" spans="1:27" ht="12.75">
      <c r="A20" s="30">
        <v>270101</v>
      </c>
      <c r="B20" s="7" t="s">
        <v>339</v>
      </c>
      <c r="C20" s="8" t="s">
        <v>562</v>
      </c>
      <c r="D20" s="7" t="s">
        <v>338</v>
      </c>
      <c r="E20" s="7" t="s">
        <v>18</v>
      </c>
      <c r="F20" s="15" t="s">
        <v>273</v>
      </c>
      <c r="G20" s="50"/>
      <c r="H20" s="7"/>
      <c r="I20" s="7"/>
      <c r="J20" s="7"/>
      <c r="K20" s="7"/>
      <c r="L20" s="7"/>
      <c r="M20" s="7"/>
      <c r="N20" s="7">
        <v>1</v>
      </c>
      <c r="O20" s="7"/>
      <c r="P20" s="7"/>
      <c r="Q20" s="7"/>
      <c r="R20" s="7"/>
      <c r="S20" s="7">
        <v>2</v>
      </c>
      <c r="T20" s="7"/>
      <c r="U20" s="7"/>
      <c r="V20" s="7"/>
      <c r="W20" s="7"/>
      <c r="X20" s="15"/>
      <c r="Y20" s="27">
        <f t="shared" si="1"/>
        <v>2</v>
      </c>
      <c r="Z20" s="15">
        <f t="shared" si="2"/>
        <v>1</v>
      </c>
      <c r="AA20" s="20">
        <f t="shared" si="0"/>
        <v>3</v>
      </c>
    </row>
    <row r="21" spans="1:27" ht="12.75">
      <c r="A21" s="35">
        <v>380101</v>
      </c>
      <c r="B21" s="7" t="s">
        <v>341</v>
      </c>
      <c r="C21" s="8" t="s">
        <v>562</v>
      </c>
      <c r="D21" s="7" t="s">
        <v>340</v>
      </c>
      <c r="E21" s="7" t="s">
        <v>18</v>
      </c>
      <c r="F21" s="15" t="s">
        <v>261</v>
      </c>
      <c r="G21" s="5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4</v>
      </c>
      <c r="T21" s="7">
        <v>1</v>
      </c>
      <c r="U21" s="7">
        <v>1</v>
      </c>
      <c r="V21" s="7"/>
      <c r="W21" s="7"/>
      <c r="X21" s="15"/>
      <c r="Y21" s="27">
        <f t="shared" si="1"/>
        <v>5</v>
      </c>
      <c r="Z21" s="15">
        <f t="shared" si="2"/>
        <v>1</v>
      </c>
      <c r="AA21" s="20">
        <f t="shared" si="0"/>
        <v>6</v>
      </c>
    </row>
    <row r="22" spans="1:27" ht="12.75">
      <c r="A22" s="35">
        <v>400801</v>
      </c>
      <c r="B22" s="7" t="s">
        <v>352</v>
      </c>
      <c r="C22" s="8" t="s">
        <v>562</v>
      </c>
      <c r="D22" s="7" t="s">
        <v>351</v>
      </c>
      <c r="E22" s="7" t="s">
        <v>18</v>
      </c>
      <c r="F22" s="15" t="s">
        <v>273</v>
      </c>
      <c r="G22" s="5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1</v>
      </c>
      <c r="T22" s="7"/>
      <c r="U22" s="7"/>
      <c r="V22" s="7"/>
      <c r="W22" s="7"/>
      <c r="X22" s="15"/>
      <c r="Y22" s="27">
        <f t="shared" si="1"/>
        <v>1</v>
      </c>
      <c r="Z22" s="15">
        <f t="shared" si="2"/>
        <v>0</v>
      </c>
      <c r="AA22" s="20">
        <f t="shared" si="0"/>
        <v>1</v>
      </c>
    </row>
    <row r="23" spans="1:27" ht="12.75">
      <c r="A23" s="35">
        <v>400801</v>
      </c>
      <c r="B23" s="7" t="s">
        <v>354</v>
      </c>
      <c r="C23" s="8" t="s">
        <v>562</v>
      </c>
      <c r="D23" s="7" t="s">
        <v>353</v>
      </c>
      <c r="E23" s="7" t="s">
        <v>18</v>
      </c>
      <c r="F23" s="15" t="s">
        <v>273</v>
      </c>
      <c r="G23" s="5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1</v>
      </c>
      <c r="U23" s="7"/>
      <c r="V23" s="7"/>
      <c r="W23" s="7"/>
      <c r="X23" s="15"/>
      <c r="Y23" s="27">
        <f t="shared" si="1"/>
        <v>0</v>
      </c>
      <c r="Z23" s="15">
        <f t="shared" si="2"/>
        <v>1</v>
      </c>
      <c r="AA23" s="20">
        <f t="shared" si="0"/>
        <v>1</v>
      </c>
    </row>
    <row r="24" spans="1:27" ht="12.75">
      <c r="A24" s="30">
        <v>420101</v>
      </c>
      <c r="B24" s="7" t="s">
        <v>356</v>
      </c>
      <c r="C24" s="8" t="s">
        <v>562</v>
      </c>
      <c r="D24" s="7" t="s">
        <v>355</v>
      </c>
      <c r="E24" s="7" t="s">
        <v>18</v>
      </c>
      <c r="F24" s="15" t="s">
        <v>264</v>
      </c>
      <c r="G24" s="5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28</v>
      </c>
      <c r="U24" s="7"/>
      <c r="V24" s="7">
        <v>3</v>
      </c>
      <c r="W24" s="7"/>
      <c r="X24" s="15"/>
      <c r="Y24" s="27">
        <f t="shared" si="1"/>
        <v>0</v>
      </c>
      <c r="Z24" s="15">
        <f t="shared" si="2"/>
        <v>31</v>
      </c>
      <c r="AA24" s="20">
        <f t="shared" si="0"/>
        <v>31</v>
      </c>
    </row>
    <row r="25" spans="1:27" ht="12.75">
      <c r="A25" s="35">
        <v>451001</v>
      </c>
      <c r="B25" s="55" t="s">
        <v>366</v>
      </c>
      <c r="C25" s="8" t="s">
        <v>562</v>
      </c>
      <c r="D25" s="7" t="s">
        <v>365</v>
      </c>
      <c r="E25" s="7" t="s">
        <v>18</v>
      </c>
      <c r="F25" s="15" t="s">
        <v>264</v>
      </c>
      <c r="G25" s="50"/>
      <c r="H25" s="7"/>
      <c r="I25" s="7">
        <v>1</v>
      </c>
      <c r="J25" s="7">
        <v>1</v>
      </c>
      <c r="K25" s="7"/>
      <c r="L25" s="7"/>
      <c r="M25" s="7"/>
      <c r="N25" s="7"/>
      <c r="O25" s="7"/>
      <c r="P25" s="7"/>
      <c r="Q25" s="7"/>
      <c r="R25" s="7">
        <v>1</v>
      </c>
      <c r="S25" s="7">
        <v>7</v>
      </c>
      <c r="T25" s="7">
        <v>7</v>
      </c>
      <c r="U25" s="7">
        <v>2</v>
      </c>
      <c r="V25" s="7">
        <v>1</v>
      </c>
      <c r="W25" s="7"/>
      <c r="X25" s="15"/>
      <c r="Y25" s="27">
        <f t="shared" si="1"/>
        <v>10</v>
      </c>
      <c r="Z25" s="15">
        <f t="shared" si="2"/>
        <v>10</v>
      </c>
      <c r="AA25" s="20">
        <f t="shared" si="0"/>
        <v>20</v>
      </c>
    </row>
    <row r="26" spans="1:27" ht="12.75">
      <c r="A26" s="30">
        <v>451101</v>
      </c>
      <c r="B26" s="7" t="s">
        <v>368</v>
      </c>
      <c r="C26" s="8" t="s">
        <v>562</v>
      </c>
      <c r="D26" s="7" t="s">
        <v>367</v>
      </c>
      <c r="E26" s="7" t="s">
        <v>18</v>
      </c>
      <c r="F26" s="15" t="s">
        <v>264</v>
      </c>
      <c r="G26" s="50"/>
      <c r="H26" s="7"/>
      <c r="I26" s="7">
        <v>1</v>
      </c>
      <c r="J26" s="7"/>
      <c r="K26" s="7"/>
      <c r="L26" s="7"/>
      <c r="M26" s="7"/>
      <c r="N26" s="7"/>
      <c r="O26" s="7"/>
      <c r="P26" s="7"/>
      <c r="Q26" s="7">
        <v>1</v>
      </c>
      <c r="R26" s="7"/>
      <c r="S26" s="7"/>
      <c r="T26" s="7">
        <v>4</v>
      </c>
      <c r="U26" s="7"/>
      <c r="V26" s="7"/>
      <c r="W26" s="7"/>
      <c r="X26" s="15"/>
      <c r="Y26" s="27">
        <f t="shared" si="1"/>
        <v>2</v>
      </c>
      <c r="Z26" s="15">
        <f t="shared" si="2"/>
        <v>4</v>
      </c>
      <c r="AA26" s="20">
        <f t="shared" si="0"/>
        <v>6</v>
      </c>
    </row>
    <row r="27" spans="1:27" ht="12.75">
      <c r="A27" s="35">
        <v>500501</v>
      </c>
      <c r="B27" s="7" t="s">
        <v>749</v>
      </c>
      <c r="C27" s="8" t="s">
        <v>562</v>
      </c>
      <c r="D27" s="7" t="s">
        <v>748</v>
      </c>
      <c r="E27" s="7" t="s">
        <v>18</v>
      </c>
      <c r="F27" s="15" t="s">
        <v>373</v>
      </c>
      <c r="G27" s="5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  <c r="V27" s="7"/>
      <c r="W27" s="7"/>
      <c r="X27" s="15"/>
      <c r="Y27" s="27">
        <f t="shared" si="1"/>
        <v>0</v>
      </c>
      <c r="Z27" s="15">
        <f t="shared" si="2"/>
        <v>1</v>
      </c>
      <c r="AA27" s="20">
        <f t="shared" si="0"/>
        <v>1</v>
      </c>
    </row>
    <row r="28" spans="1:27" ht="12.75">
      <c r="A28" s="30">
        <v>500602</v>
      </c>
      <c r="B28" s="7" t="s">
        <v>375</v>
      </c>
      <c r="C28" s="8" t="s">
        <v>562</v>
      </c>
      <c r="D28" s="7" t="s">
        <v>374</v>
      </c>
      <c r="E28" s="7" t="s">
        <v>18</v>
      </c>
      <c r="F28" s="15" t="s">
        <v>373</v>
      </c>
      <c r="G28" s="6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>
        <v>3</v>
      </c>
      <c r="T28" s="54">
        <v>4</v>
      </c>
      <c r="U28" s="54"/>
      <c r="V28" s="54">
        <v>1</v>
      </c>
      <c r="W28" s="54"/>
      <c r="X28" s="63"/>
      <c r="Y28" s="65">
        <f t="shared" si="1"/>
        <v>3</v>
      </c>
      <c r="Z28" s="63">
        <f t="shared" si="2"/>
        <v>5</v>
      </c>
      <c r="AA28" s="57">
        <f t="shared" si="0"/>
        <v>8</v>
      </c>
    </row>
    <row r="29" spans="1:27" ht="12.75">
      <c r="A29" s="30">
        <v>500702</v>
      </c>
      <c r="B29" s="7" t="s">
        <v>377</v>
      </c>
      <c r="C29" s="8" t="s">
        <v>562</v>
      </c>
      <c r="D29" s="7" t="s">
        <v>376</v>
      </c>
      <c r="E29" s="7" t="s">
        <v>18</v>
      </c>
      <c r="F29" s="15" t="s">
        <v>373</v>
      </c>
      <c r="G29" s="5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</v>
      </c>
      <c r="U29" s="7"/>
      <c r="V29" s="7"/>
      <c r="W29" s="7"/>
      <c r="X29" s="15"/>
      <c r="Y29" s="27">
        <f t="shared" si="1"/>
        <v>0</v>
      </c>
      <c r="Z29" s="15">
        <f t="shared" si="2"/>
        <v>1</v>
      </c>
      <c r="AA29" s="20">
        <f t="shared" si="0"/>
        <v>1</v>
      </c>
    </row>
    <row r="30" spans="1:27" ht="12.75">
      <c r="A30" s="35">
        <v>500702</v>
      </c>
      <c r="B30" s="7" t="s">
        <v>381</v>
      </c>
      <c r="C30" s="8" t="s">
        <v>562</v>
      </c>
      <c r="D30" s="7" t="s">
        <v>380</v>
      </c>
      <c r="E30" s="7" t="s">
        <v>18</v>
      </c>
      <c r="F30" s="15" t="s">
        <v>373</v>
      </c>
      <c r="G30" s="5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1</v>
      </c>
      <c r="T30" s="7"/>
      <c r="U30" s="7"/>
      <c r="V30" s="7"/>
      <c r="W30" s="7"/>
      <c r="X30" s="15"/>
      <c r="Y30" s="27">
        <f t="shared" si="1"/>
        <v>1</v>
      </c>
      <c r="Z30" s="15">
        <f t="shared" si="2"/>
        <v>0</v>
      </c>
      <c r="AA30" s="20">
        <f t="shared" si="0"/>
        <v>1</v>
      </c>
    </row>
    <row r="31" spans="1:27" ht="12.75">
      <c r="A31" s="30">
        <v>500703</v>
      </c>
      <c r="B31" s="7" t="s">
        <v>383</v>
      </c>
      <c r="C31" s="8" t="s">
        <v>562</v>
      </c>
      <c r="D31" s="7" t="s">
        <v>382</v>
      </c>
      <c r="E31" s="7" t="s">
        <v>18</v>
      </c>
      <c r="F31" s="15" t="s">
        <v>373</v>
      </c>
      <c r="G31" s="5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1</v>
      </c>
      <c r="U31" s="7"/>
      <c r="V31" s="7"/>
      <c r="W31" s="7"/>
      <c r="X31" s="15"/>
      <c r="Y31" s="65">
        <f t="shared" si="1"/>
        <v>0</v>
      </c>
      <c r="Z31" s="63">
        <f t="shared" si="2"/>
        <v>1</v>
      </c>
      <c r="AA31" s="57">
        <f t="shared" si="0"/>
        <v>1</v>
      </c>
    </row>
    <row r="32" spans="1:27" ht="12.75">
      <c r="A32" s="30">
        <v>520201</v>
      </c>
      <c r="B32" s="7" t="s">
        <v>408</v>
      </c>
      <c r="C32" s="8" t="s">
        <v>562</v>
      </c>
      <c r="D32" s="7" t="s">
        <v>407</v>
      </c>
      <c r="E32" s="7" t="s">
        <v>32</v>
      </c>
      <c r="F32" s="15" t="s">
        <v>32</v>
      </c>
      <c r="G32" s="5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1</v>
      </c>
      <c r="T32" s="7"/>
      <c r="U32" s="7"/>
      <c r="V32" s="7"/>
      <c r="W32" s="7"/>
      <c r="X32" s="15"/>
      <c r="Y32" s="27">
        <f t="shared" si="1"/>
        <v>1</v>
      </c>
      <c r="Z32" s="15">
        <f t="shared" si="2"/>
        <v>0</v>
      </c>
      <c r="AA32" s="20">
        <f t="shared" si="0"/>
        <v>1</v>
      </c>
    </row>
    <row r="33" spans="1:27" ht="12.75">
      <c r="A33" s="36">
        <v>540101</v>
      </c>
      <c r="B33" s="16" t="s">
        <v>571</v>
      </c>
      <c r="C33" s="17" t="s">
        <v>562</v>
      </c>
      <c r="D33" s="16" t="s">
        <v>421</v>
      </c>
      <c r="E33" s="16" t="s">
        <v>18</v>
      </c>
      <c r="F33" s="18" t="s">
        <v>261</v>
      </c>
      <c r="G33" s="51"/>
      <c r="H33" s="16"/>
      <c r="I33" s="16"/>
      <c r="J33" s="16">
        <v>1</v>
      </c>
      <c r="K33" s="16"/>
      <c r="L33" s="16"/>
      <c r="M33" s="16"/>
      <c r="N33" s="16"/>
      <c r="O33" s="16"/>
      <c r="P33" s="16"/>
      <c r="Q33" s="16"/>
      <c r="R33" s="16"/>
      <c r="S33" s="16">
        <v>4</v>
      </c>
      <c r="T33" s="16">
        <v>13</v>
      </c>
      <c r="U33" s="16"/>
      <c r="V33" s="16">
        <v>1</v>
      </c>
      <c r="W33" s="16"/>
      <c r="X33" s="18"/>
      <c r="Y33" s="28">
        <f t="shared" si="1"/>
        <v>4</v>
      </c>
      <c r="Z33" s="18">
        <f t="shared" si="2"/>
        <v>15</v>
      </c>
      <c r="AA33" s="20">
        <f t="shared" si="0"/>
        <v>19</v>
      </c>
    </row>
    <row r="34" spans="1:27" ht="12.75">
      <c r="A34" s="21" t="s">
        <v>1</v>
      </c>
      <c r="B34" s="20"/>
      <c r="C34" s="21"/>
      <c r="D34" s="46"/>
      <c r="E34" s="21"/>
      <c r="F34" s="21"/>
      <c r="G34" s="20">
        <f aca="true" t="shared" si="3" ref="G34:AA34">SUM(G7:G33)</f>
        <v>0</v>
      </c>
      <c r="H34" s="20">
        <f t="shared" si="3"/>
        <v>0</v>
      </c>
      <c r="I34" s="20">
        <f t="shared" si="3"/>
        <v>2</v>
      </c>
      <c r="J34" s="20">
        <f t="shared" si="3"/>
        <v>2</v>
      </c>
      <c r="K34" s="20">
        <f t="shared" si="3"/>
        <v>0</v>
      </c>
      <c r="L34" s="20">
        <f t="shared" si="3"/>
        <v>1</v>
      </c>
      <c r="M34" s="20">
        <f t="shared" si="3"/>
        <v>0</v>
      </c>
      <c r="N34" s="20">
        <f t="shared" si="3"/>
        <v>1</v>
      </c>
      <c r="O34" s="20">
        <f>SUM(O7:O33)</f>
        <v>0</v>
      </c>
      <c r="P34" s="20">
        <f>SUM(P7:P33)</f>
        <v>0</v>
      </c>
      <c r="Q34" s="20">
        <f t="shared" si="3"/>
        <v>2</v>
      </c>
      <c r="R34" s="20">
        <f t="shared" si="3"/>
        <v>4</v>
      </c>
      <c r="S34" s="20">
        <f t="shared" si="3"/>
        <v>40</v>
      </c>
      <c r="T34" s="20">
        <f t="shared" si="3"/>
        <v>125</v>
      </c>
      <c r="U34" s="20">
        <f t="shared" si="3"/>
        <v>6</v>
      </c>
      <c r="V34" s="20">
        <f t="shared" si="3"/>
        <v>15</v>
      </c>
      <c r="W34" s="20">
        <f>SUM(W7:W33)</f>
        <v>0</v>
      </c>
      <c r="X34" s="20">
        <f>SUM(X7:X33)</f>
        <v>1</v>
      </c>
      <c r="Y34" s="20">
        <f t="shared" si="3"/>
        <v>50</v>
      </c>
      <c r="Z34" s="20">
        <f t="shared" si="3"/>
        <v>149</v>
      </c>
      <c r="AA34" s="20">
        <f t="shared" si="3"/>
        <v>199</v>
      </c>
    </row>
    <row r="36" spans="1:27" ht="12.75">
      <c r="A36" s="21"/>
      <c r="B36" s="20"/>
      <c r="C36" s="21"/>
      <c r="D36" s="46"/>
      <c r="E36" s="21"/>
      <c r="F36" s="21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</sheetData>
  <mergeCells count="10">
    <mergeCell ref="Y5:Z5"/>
    <mergeCell ref="W5:X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5" right="0.5" top="0.5" bottom="0.5" header="0.5" footer="0.5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</cols>
  <sheetData>
    <row r="1" spans="1:6" ht="12.75">
      <c r="A1" s="3" t="s">
        <v>8</v>
      </c>
      <c r="C1" s="1"/>
      <c r="D1" s="44"/>
      <c r="E1" s="1"/>
      <c r="F1" s="1"/>
    </row>
    <row r="2" spans="1:6" ht="12.75">
      <c r="A2" s="3" t="s">
        <v>760</v>
      </c>
      <c r="C2" s="1"/>
      <c r="D2" s="44"/>
      <c r="E2" s="1"/>
      <c r="F2" s="1"/>
    </row>
    <row r="3" spans="1:6" ht="12.75">
      <c r="A3" s="3" t="s">
        <v>128</v>
      </c>
      <c r="D3" s="44"/>
      <c r="E3" s="1"/>
      <c r="F3" s="1"/>
    </row>
    <row r="4" spans="1:6" ht="12.75">
      <c r="A4" s="3"/>
      <c r="C4" s="3" t="s">
        <v>14</v>
      </c>
      <c r="D4" s="44"/>
      <c r="E4" s="1"/>
      <c r="F4" s="1"/>
    </row>
    <row r="5" spans="1:26" ht="12.75">
      <c r="A5" s="44"/>
      <c r="C5" s="1"/>
      <c r="D5" s="44"/>
      <c r="E5" s="1"/>
      <c r="F5" s="1"/>
      <c r="G5" s="122" t="s">
        <v>9</v>
      </c>
      <c r="H5" s="122"/>
      <c r="I5" s="122" t="s">
        <v>11</v>
      </c>
      <c r="J5" s="122"/>
      <c r="K5" s="122" t="s">
        <v>10</v>
      </c>
      <c r="L5" s="122"/>
      <c r="M5" s="122" t="s">
        <v>767</v>
      </c>
      <c r="N5" s="122"/>
      <c r="O5" s="123" t="s">
        <v>768</v>
      </c>
      <c r="P5" s="124"/>
      <c r="Q5" s="122" t="s">
        <v>3</v>
      </c>
      <c r="R5" s="122"/>
      <c r="S5" s="122" t="s">
        <v>4</v>
      </c>
      <c r="T5" s="122"/>
      <c r="U5" s="122" t="s">
        <v>5</v>
      </c>
      <c r="V5" s="122"/>
      <c r="W5" s="123" t="s">
        <v>101</v>
      </c>
      <c r="X5" s="124"/>
      <c r="Y5" s="122" t="s">
        <v>13</v>
      </c>
      <c r="Z5" s="122"/>
    </row>
    <row r="6" spans="1:27" ht="12.75">
      <c r="A6" s="4" t="s">
        <v>100</v>
      </c>
      <c r="B6" s="5" t="s">
        <v>57</v>
      </c>
      <c r="C6" s="6" t="s">
        <v>2</v>
      </c>
      <c r="D6" s="45" t="s">
        <v>58</v>
      </c>
      <c r="E6" s="6" t="s">
        <v>34</v>
      </c>
      <c r="F6" s="6" t="s">
        <v>35</v>
      </c>
      <c r="G6" s="34" t="s">
        <v>0</v>
      </c>
      <c r="H6" s="34" t="s">
        <v>6</v>
      </c>
      <c r="I6" s="34" t="s">
        <v>0</v>
      </c>
      <c r="J6" s="34" t="s">
        <v>6</v>
      </c>
      <c r="K6" s="34" t="s">
        <v>0</v>
      </c>
      <c r="L6" s="34" t="s">
        <v>6</v>
      </c>
      <c r="M6" s="34" t="s">
        <v>0</v>
      </c>
      <c r="N6" s="34" t="s">
        <v>6</v>
      </c>
      <c r="O6" s="34" t="s">
        <v>0</v>
      </c>
      <c r="P6" s="34" t="s">
        <v>6</v>
      </c>
      <c r="Q6" s="34" t="s">
        <v>0</v>
      </c>
      <c r="R6" s="34" t="s">
        <v>6</v>
      </c>
      <c r="S6" s="34" t="s">
        <v>0</v>
      </c>
      <c r="T6" s="34" t="s">
        <v>6</v>
      </c>
      <c r="U6" s="34" t="s">
        <v>0</v>
      </c>
      <c r="V6" s="34" t="s">
        <v>6</v>
      </c>
      <c r="W6" s="34" t="s">
        <v>0</v>
      </c>
      <c r="X6" s="34" t="s">
        <v>6</v>
      </c>
      <c r="Y6" s="34" t="s">
        <v>0</v>
      </c>
      <c r="Z6" s="34" t="s">
        <v>6</v>
      </c>
      <c r="AA6" s="33" t="s">
        <v>1</v>
      </c>
    </row>
    <row r="7" spans="1:27" ht="12.75">
      <c r="A7" s="42" t="s">
        <v>589</v>
      </c>
      <c r="B7" s="12" t="s">
        <v>242</v>
      </c>
      <c r="C7" s="13" t="s">
        <v>562</v>
      </c>
      <c r="D7" s="12" t="s">
        <v>241</v>
      </c>
      <c r="E7" s="12" t="s">
        <v>41</v>
      </c>
      <c r="F7" s="14" t="s">
        <v>243</v>
      </c>
      <c r="G7" s="5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18</v>
      </c>
      <c r="T7" s="12">
        <v>3</v>
      </c>
      <c r="U7" s="12">
        <v>2</v>
      </c>
      <c r="V7" s="12"/>
      <c r="W7" s="12"/>
      <c r="X7" s="108"/>
      <c r="Y7" s="26">
        <f>G7+I7+K7+M7+O7+Q7+S7+U7+W7</f>
        <v>20</v>
      </c>
      <c r="Z7" s="14">
        <f>H7+J7+L7+N7+P7+R7+T7+V7+X7</f>
        <v>3</v>
      </c>
      <c r="AA7" s="20">
        <f aca="true" t="shared" si="0" ref="AA7:AA70">SUM(Y7:Z7)</f>
        <v>23</v>
      </c>
    </row>
    <row r="8" spans="1:27" ht="12.75">
      <c r="A8" s="30" t="s">
        <v>590</v>
      </c>
      <c r="B8" s="7" t="s">
        <v>245</v>
      </c>
      <c r="C8" s="8" t="s">
        <v>562</v>
      </c>
      <c r="D8" s="7" t="s">
        <v>244</v>
      </c>
      <c r="E8" s="7" t="s">
        <v>41</v>
      </c>
      <c r="F8" s="15" t="s">
        <v>243</v>
      </c>
      <c r="G8" s="50"/>
      <c r="H8" s="7"/>
      <c r="I8" s="7"/>
      <c r="J8" s="7"/>
      <c r="K8" s="7"/>
      <c r="L8" s="7"/>
      <c r="M8" s="7"/>
      <c r="N8" s="7">
        <v>1</v>
      </c>
      <c r="O8" s="7"/>
      <c r="P8" s="7"/>
      <c r="Q8" s="7"/>
      <c r="R8" s="7">
        <v>1</v>
      </c>
      <c r="S8" s="7">
        <v>2</v>
      </c>
      <c r="T8" s="7">
        <v>40</v>
      </c>
      <c r="U8" s="7">
        <v>1</v>
      </c>
      <c r="V8" s="7">
        <v>2</v>
      </c>
      <c r="W8" s="7"/>
      <c r="X8" s="109"/>
      <c r="Y8" s="27">
        <f aca="true" t="shared" si="1" ref="Y8:Y71">G8+I8+K8+M8+O8+Q8+S8+U8+W8</f>
        <v>3</v>
      </c>
      <c r="Z8" s="15">
        <f aca="true" t="shared" si="2" ref="Z8:Z71">H8+J8+L8+N8+P8+R8+T8+V8+X8</f>
        <v>44</v>
      </c>
      <c r="AA8" s="20">
        <f t="shared" si="0"/>
        <v>47</v>
      </c>
    </row>
    <row r="9" spans="1:27" ht="12.75">
      <c r="A9" s="30" t="s">
        <v>591</v>
      </c>
      <c r="B9" s="7" t="s">
        <v>247</v>
      </c>
      <c r="C9" s="8" t="s">
        <v>562</v>
      </c>
      <c r="D9" s="7" t="s">
        <v>246</v>
      </c>
      <c r="E9" s="7" t="s">
        <v>41</v>
      </c>
      <c r="F9" s="15" t="s">
        <v>243</v>
      </c>
      <c r="G9" s="50"/>
      <c r="H9" s="7"/>
      <c r="I9" s="7"/>
      <c r="J9" s="7">
        <v>1</v>
      </c>
      <c r="K9" s="7"/>
      <c r="L9" s="7"/>
      <c r="M9" s="7"/>
      <c r="N9" s="7"/>
      <c r="O9" s="7"/>
      <c r="P9" s="7"/>
      <c r="Q9" s="7"/>
      <c r="R9" s="7"/>
      <c r="S9" s="7">
        <v>10</v>
      </c>
      <c r="T9" s="7">
        <v>9</v>
      </c>
      <c r="U9" s="7"/>
      <c r="V9" s="7"/>
      <c r="W9" s="7"/>
      <c r="X9" s="109">
        <v>1</v>
      </c>
      <c r="Y9" s="27">
        <f t="shared" si="1"/>
        <v>10</v>
      </c>
      <c r="Z9" s="15">
        <f t="shared" si="2"/>
        <v>11</v>
      </c>
      <c r="AA9" s="20">
        <f t="shared" si="0"/>
        <v>21</v>
      </c>
    </row>
    <row r="10" spans="1:27" ht="12.75">
      <c r="A10" s="30" t="s">
        <v>592</v>
      </c>
      <c r="B10" s="7" t="s">
        <v>249</v>
      </c>
      <c r="C10" s="8" t="s">
        <v>562</v>
      </c>
      <c r="D10" s="7" t="s">
        <v>248</v>
      </c>
      <c r="E10" s="7" t="s">
        <v>41</v>
      </c>
      <c r="F10" s="15" t="s">
        <v>243</v>
      </c>
      <c r="G10" s="5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</v>
      </c>
      <c r="T10" s="7">
        <v>1</v>
      </c>
      <c r="U10" s="7"/>
      <c r="V10" s="7"/>
      <c r="W10" s="7"/>
      <c r="X10" s="109"/>
      <c r="Y10" s="27">
        <f t="shared" si="1"/>
        <v>1</v>
      </c>
      <c r="Z10" s="15">
        <f t="shared" si="2"/>
        <v>1</v>
      </c>
      <c r="AA10" s="20">
        <f t="shared" si="0"/>
        <v>2</v>
      </c>
    </row>
    <row r="11" spans="1:27" ht="12.75">
      <c r="A11" s="30" t="s">
        <v>593</v>
      </c>
      <c r="B11" s="7" t="s">
        <v>251</v>
      </c>
      <c r="C11" s="8" t="s">
        <v>562</v>
      </c>
      <c r="D11" s="7" t="s">
        <v>250</v>
      </c>
      <c r="E11" s="7" t="s">
        <v>41</v>
      </c>
      <c r="F11" s="15" t="s">
        <v>243</v>
      </c>
      <c r="G11" s="5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2</v>
      </c>
      <c r="T11" s="7">
        <v>3</v>
      </c>
      <c r="U11" s="7"/>
      <c r="V11" s="7">
        <v>1</v>
      </c>
      <c r="W11" s="7"/>
      <c r="X11" s="109"/>
      <c r="Y11" s="27">
        <f t="shared" si="1"/>
        <v>2</v>
      </c>
      <c r="Z11" s="15">
        <f t="shared" si="2"/>
        <v>4</v>
      </c>
      <c r="AA11" s="20">
        <f t="shared" si="0"/>
        <v>6</v>
      </c>
    </row>
    <row r="12" spans="1:27" ht="12.75">
      <c r="A12" s="30" t="s">
        <v>594</v>
      </c>
      <c r="B12" s="7" t="s">
        <v>769</v>
      </c>
      <c r="C12" s="8" t="s">
        <v>562</v>
      </c>
      <c r="D12" s="7" t="s">
        <v>252</v>
      </c>
      <c r="E12" s="7" t="s">
        <v>41</v>
      </c>
      <c r="F12" s="15" t="s">
        <v>243</v>
      </c>
      <c r="G12" s="50"/>
      <c r="H12" s="7"/>
      <c r="I12" s="7"/>
      <c r="J12" s="7"/>
      <c r="K12" s="7"/>
      <c r="L12" s="7"/>
      <c r="M12" s="7">
        <v>1</v>
      </c>
      <c r="N12" s="7"/>
      <c r="O12" s="7"/>
      <c r="P12" s="7"/>
      <c r="Q12" s="7"/>
      <c r="R12" s="7"/>
      <c r="S12" s="7">
        <v>8</v>
      </c>
      <c r="T12" s="7">
        <v>3</v>
      </c>
      <c r="U12" s="7">
        <v>1</v>
      </c>
      <c r="V12" s="7"/>
      <c r="W12" s="7"/>
      <c r="X12" s="109"/>
      <c r="Y12" s="27">
        <f t="shared" si="1"/>
        <v>10</v>
      </c>
      <c r="Z12" s="15">
        <f t="shared" si="2"/>
        <v>3</v>
      </c>
      <c r="AA12" s="20">
        <f t="shared" si="0"/>
        <v>13</v>
      </c>
    </row>
    <row r="13" spans="1:27" ht="12.75">
      <c r="A13" s="30" t="s">
        <v>594</v>
      </c>
      <c r="B13" s="7" t="s">
        <v>254</v>
      </c>
      <c r="C13" s="8" t="s">
        <v>562</v>
      </c>
      <c r="D13" s="7" t="s">
        <v>253</v>
      </c>
      <c r="E13" s="7" t="s">
        <v>41</v>
      </c>
      <c r="F13" s="15" t="s">
        <v>243</v>
      </c>
      <c r="G13" s="5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5</v>
      </c>
      <c r="T13" s="7">
        <v>5</v>
      </c>
      <c r="U13" s="7"/>
      <c r="V13" s="7"/>
      <c r="W13" s="7"/>
      <c r="X13" s="109"/>
      <c r="Y13" s="27">
        <f t="shared" si="1"/>
        <v>5</v>
      </c>
      <c r="Z13" s="15">
        <f t="shared" si="2"/>
        <v>5</v>
      </c>
      <c r="AA13" s="20">
        <f t="shared" si="0"/>
        <v>10</v>
      </c>
    </row>
    <row r="14" spans="1:27" ht="12.75">
      <c r="A14" s="30" t="s">
        <v>595</v>
      </c>
      <c r="B14" s="7" t="s">
        <v>770</v>
      </c>
      <c r="C14" s="8" t="s">
        <v>562</v>
      </c>
      <c r="D14" s="7" t="s">
        <v>255</v>
      </c>
      <c r="E14" s="7" t="s">
        <v>41</v>
      </c>
      <c r="F14" s="15" t="s">
        <v>243</v>
      </c>
      <c r="G14" s="5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v>7</v>
      </c>
      <c r="T14" s="7">
        <v>3</v>
      </c>
      <c r="U14" s="7">
        <v>3</v>
      </c>
      <c r="V14" s="7"/>
      <c r="W14" s="7"/>
      <c r="X14" s="109"/>
      <c r="Y14" s="27">
        <f t="shared" si="1"/>
        <v>10</v>
      </c>
      <c r="Z14" s="15">
        <f t="shared" si="2"/>
        <v>3</v>
      </c>
      <c r="AA14" s="20">
        <f t="shared" si="0"/>
        <v>13</v>
      </c>
    </row>
    <row r="15" spans="1:27" ht="12.75">
      <c r="A15" s="30" t="s">
        <v>596</v>
      </c>
      <c r="B15" s="7" t="s">
        <v>771</v>
      </c>
      <c r="C15" s="8" t="s">
        <v>562</v>
      </c>
      <c r="D15" s="7" t="s">
        <v>256</v>
      </c>
      <c r="E15" s="7" t="s">
        <v>41</v>
      </c>
      <c r="F15" s="15" t="s">
        <v>243</v>
      </c>
      <c r="G15" s="5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5</v>
      </c>
      <c r="T15" s="7">
        <v>13</v>
      </c>
      <c r="U15" s="7"/>
      <c r="V15" s="7">
        <v>1</v>
      </c>
      <c r="W15" s="7"/>
      <c r="X15" s="109"/>
      <c r="Y15" s="27">
        <f t="shared" si="1"/>
        <v>5</v>
      </c>
      <c r="Z15" s="15">
        <f t="shared" si="2"/>
        <v>14</v>
      </c>
      <c r="AA15" s="20">
        <f t="shared" si="0"/>
        <v>19</v>
      </c>
    </row>
    <row r="16" spans="1:27" ht="12.75">
      <c r="A16" s="30" t="s">
        <v>597</v>
      </c>
      <c r="B16" s="7" t="s">
        <v>258</v>
      </c>
      <c r="C16" s="8" t="s">
        <v>562</v>
      </c>
      <c r="D16" s="7" t="s">
        <v>257</v>
      </c>
      <c r="E16" s="7" t="s">
        <v>41</v>
      </c>
      <c r="F16" s="15" t="s">
        <v>243</v>
      </c>
      <c r="G16" s="50"/>
      <c r="H16" s="7"/>
      <c r="I16" s="7"/>
      <c r="J16" s="7"/>
      <c r="K16" s="7"/>
      <c r="L16" s="7">
        <v>1</v>
      </c>
      <c r="M16" s="7"/>
      <c r="N16" s="7"/>
      <c r="O16" s="7"/>
      <c r="P16" s="7"/>
      <c r="Q16" s="7"/>
      <c r="R16" s="7"/>
      <c r="S16" s="7">
        <v>12</v>
      </c>
      <c r="T16" s="7">
        <v>4</v>
      </c>
      <c r="U16" s="7"/>
      <c r="V16" s="7">
        <v>1</v>
      </c>
      <c r="W16" s="7"/>
      <c r="X16" s="109"/>
      <c r="Y16" s="27">
        <f t="shared" si="1"/>
        <v>12</v>
      </c>
      <c r="Z16" s="15">
        <f t="shared" si="2"/>
        <v>6</v>
      </c>
      <c r="AA16" s="20">
        <f t="shared" si="0"/>
        <v>18</v>
      </c>
    </row>
    <row r="17" spans="1:27" ht="12.75">
      <c r="A17" s="30" t="s">
        <v>598</v>
      </c>
      <c r="B17" s="7" t="s">
        <v>260</v>
      </c>
      <c r="C17" s="8" t="s">
        <v>562</v>
      </c>
      <c r="D17" s="7" t="s">
        <v>259</v>
      </c>
      <c r="E17" s="7" t="s">
        <v>18</v>
      </c>
      <c r="F17" s="15" t="s">
        <v>261</v>
      </c>
      <c r="G17" s="50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>
        <v>1</v>
      </c>
      <c r="T17" s="7"/>
      <c r="U17" s="7"/>
      <c r="V17" s="7"/>
      <c r="W17" s="7"/>
      <c r="X17" s="109"/>
      <c r="Y17" s="27">
        <f t="shared" si="1"/>
        <v>2</v>
      </c>
      <c r="Z17" s="15">
        <f t="shared" si="2"/>
        <v>0</v>
      </c>
      <c r="AA17" s="20">
        <f t="shared" si="0"/>
        <v>2</v>
      </c>
    </row>
    <row r="18" spans="1:27" ht="12.75">
      <c r="A18" s="30" t="s">
        <v>599</v>
      </c>
      <c r="B18" s="7" t="s">
        <v>263</v>
      </c>
      <c r="C18" s="8" t="s">
        <v>562</v>
      </c>
      <c r="D18" s="7" t="s">
        <v>262</v>
      </c>
      <c r="E18" s="7" t="s">
        <v>18</v>
      </c>
      <c r="F18" s="15" t="s">
        <v>264</v>
      </c>
      <c r="G18" s="50"/>
      <c r="H18" s="7"/>
      <c r="I18" s="7"/>
      <c r="J18" s="7">
        <v>1</v>
      </c>
      <c r="K18" s="7"/>
      <c r="L18" s="7"/>
      <c r="M18" s="7"/>
      <c r="N18" s="7"/>
      <c r="O18" s="7"/>
      <c r="P18" s="7"/>
      <c r="Q18" s="7"/>
      <c r="R18" s="7">
        <v>1</v>
      </c>
      <c r="S18" s="7"/>
      <c r="T18" s="7">
        <v>3</v>
      </c>
      <c r="U18" s="7"/>
      <c r="V18" s="7">
        <v>1</v>
      </c>
      <c r="W18" s="7"/>
      <c r="X18" s="109"/>
      <c r="Y18" s="27">
        <f t="shared" si="1"/>
        <v>0</v>
      </c>
      <c r="Z18" s="15">
        <f t="shared" si="2"/>
        <v>6</v>
      </c>
      <c r="AA18" s="20">
        <f t="shared" si="0"/>
        <v>6</v>
      </c>
    </row>
    <row r="19" spans="1:27" ht="12.75">
      <c r="A19" s="30" t="s">
        <v>600</v>
      </c>
      <c r="B19" s="7" t="s">
        <v>266</v>
      </c>
      <c r="C19" s="8" t="s">
        <v>562</v>
      </c>
      <c r="D19" s="7" t="s">
        <v>265</v>
      </c>
      <c r="E19" s="7" t="s">
        <v>18</v>
      </c>
      <c r="F19" s="15" t="s">
        <v>261</v>
      </c>
      <c r="G19" s="50">
        <v>1</v>
      </c>
      <c r="H19" s="7"/>
      <c r="I19" s="7">
        <v>7</v>
      </c>
      <c r="J19" s="7">
        <v>7</v>
      </c>
      <c r="K19" s="7"/>
      <c r="L19" s="7"/>
      <c r="M19" s="7">
        <v>1</v>
      </c>
      <c r="N19" s="7">
        <v>2</v>
      </c>
      <c r="O19" s="7"/>
      <c r="P19" s="7"/>
      <c r="Q19" s="7">
        <v>8</v>
      </c>
      <c r="R19" s="7">
        <v>2</v>
      </c>
      <c r="S19" s="7">
        <v>76</v>
      </c>
      <c r="T19" s="7">
        <v>90</v>
      </c>
      <c r="U19" s="7">
        <v>21</v>
      </c>
      <c r="V19" s="7">
        <v>13</v>
      </c>
      <c r="W19" s="7"/>
      <c r="X19" s="109"/>
      <c r="Y19" s="27">
        <f t="shared" si="1"/>
        <v>114</v>
      </c>
      <c r="Z19" s="15">
        <f t="shared" si="2"/>
        <v>114</v>
      </c>
      <c r="AA19" s="20">
        <f t="shared" si="0"/>
        <v>228</v>
      </c>
    </row>
    <row r="20" spans="1:27" ht="12.75">
      <c r="A20" s="30" t="s">
        <v>601</v>
      </c>
      <c r="B20" s="7" t="s">
        <v>268</v>
      </c>
      <c r="C20" s="8" t="s">
        <v>562</v>
      </c>
      <c r="D20" s="7" t="s">
        <v>267</v>
      </c>
      <c r="E20" s="7" t="s">
        <v>18</v>
      </c>
      <c r="F20" s="15" t="s">
        <v>261</v>
      </c>
      <c r="G20" s="50"/>
      <c r="H20" s="7"/>
      <c r="I20" s="7"/>
      <c r="J20" s="7"/>
      <c r="K20" s="7"/>
      <c r="L20" s="7"/>
      <c r="M20" s="7">
        <v>1</v>
      </c>
      <c r="N20" s="7"/>
      <c r="O20" s="7"/>
      <c r="P20" s="7"/>
      <c r="Q20" s="7"/>
      <c r="R20" s="7">
        <v>1</v>
      </c>
      <c r="S20" s="7">
        <v>10</v>
      </c>
      <c r="T20" s="7">
        <v>10</v>
      </c>
      <c r="U20" s="7"/>
      <c r="V20" s="7">
        <v>1</v>
      </c>
      <c r="W20" s="7"/>
      <c r="X20" s="109"/>
      <c r="Y20" s="27">
        <f t="shared" si="1"/>
        <v>11</v>
      </c>
      <c r="Z20" s="15">
        <f t="shared" si="2"/>
        <v>12</v>
      </c>
      <c r="AA20" s="20">
        <f t="shared" si="0"/>
        <v>23</v>
      </c>
    </row>
    <row r="21" spans="1:27" ht="12.75">
      <c r="A21" s="30" t="s">
        <v>602</v>
      </c>
      <c r="B21" s="7" t="s">
        <v>270</v>
      </c>
      <c r="C21" s="8" t="s">
        <v>562</v>
      </c>
      <c r="D21" s="7" t="s">
        <v>269</v>
      </c>
      <c r="E21" s="7" t="s">
        <v>18</v>
      </c>
      <c r="F21" s="15" t="s">
        <v>261</v>
      </c>
      <c r="G21" s="5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1</v>
      </c>
      <c r="T21" s="7">
        <v>11</v>
      </c>
      <c r="U21" s="7">
        <v>1</v>
      </c>
      <c r="V21" s="7">
        <v>2</v>
      </c>
      <c r="W21" s="7"/>
      <c r="X21" s="109"/>
      <c r="Y21" s="27">
        <f t="shared" si="1"/>
        <v>2</v>
      </c>
      <c r="Z21" s="15">
        <f t="shared" si="2"/>
        <v>13</v>
      </c>
      <c r="AA21" s="20">
        <f t="shared" si="0"/>
        <v>15</v>
      </c>
    </row>
    <row r="22" spans="1:27" ht="12.75">
      <c r="A22" s="35">
        <v>110101</v>
      </c>
      <c r="B22" s="7" t="s">
        <v>272</v>
      </c>
      <c r="C22" s="8" t="s">
        <v>562</v>
      </c>
      <c r="D22" s="7" t="s">
        <v>271</v>
      </c>
      <c r="E22" s="7" t="s">
        <v>18</v>
      </c>
      <c r="F22" s="15" t="s">
        <v>273</v>
      </c>
      <c r="G22" s="50"/>
      <c r="H22" s="7"/>
      <c r="I22" s="7"/>
      <c r="J22" s="7"/>
      <c r="K22" s="7"/>
      <c r="L22" s="7"/>
      <c r="M22" s="7">
        <v>1</v>
      </c>
      <c r="N22" s="7"/>
      <c r="O22" s="7"/>
      <c r="P22" s="7"/>
      <c r="Q22" s="7"/>
      <c r="R22" s="7"/>
      <c r="S22" s="7">
        <v>5</v>
      </c>
      <c r="T22" s="7"/>
      <c r="U22" s="7">
        <v>2</v>
      </c>
      <c r="V22" s="7"/>
      <c r="W22" s="7"/>
      <c r="X22" s="109"/>
      <c r="Y22" s="27">
        <f t="shared" si="1"/>
        <v>8</v>
      </c>
      <c r="Z22" s="15">
        <f t="shared" si="2"/>
        <v>0</v>
      </c>
      <c r="AA22" s="20">
        <f t="shared" si="0"/>
        <v>8</v>
      </c>
    </row>
    <row r="23" spans="1:27" ht="12.75">
      <c r="A23" s="35">
        <v>110101</v>
      </c>
      <c r="B23" s="7" t="s">
        <v>275</v>
      </c>
      <c r="C23" s="8" t="s">
        <v>562</v>
      </c>
      <c r="D23" s="7" t="s">
        <v>274</v>
      </c>
      <c r="E23" s="7" t="s">
        <v>18</v>
      </c>
      <c r="F23" s="15" t="s">
        <v>273</v>
      </c>
      <c r="G23" s="50"/>
      <c r="H23" s="7"/>
      <c r="I23" s="7"/>
      <c r="J23" s="7"/>
      <c r="K23" s="7"/>
      <c r="L23" s="7"/>
      <c r="M23" s="7"/>
      <c r="N23" s="7">
        <v>1</v>
      </c>
      <c r="O23" s="7"/>
      <c r="P23" s="7"/>
      <c r="Q23" s="7"/>
      <c r="R23" s="7"/>
      <c r="S23" s="7">
        <v>3</v>
      </c>
      <c r="T23" s="7"/>
      <c r="U23" s="7">
        <v>1</v>
      </c>
      <c r="V23" s="7"/>
      <c r="W23" s="7"/>
      <c r="X23" s="109"/>
      <c r="Y23" s="27">
        <f t="shared" si="1"/>
        <v>4</v>
      </c>
      <c r="Z23" s="15">
        <f t="shared" si="2"/>
        <v>1</v>
      </c>
      <c r="AA23" s="20">
        <f t="shared" si="0"/>
        <v>5</v>
      </c>
    </row>
    <row r="24" spans="1:27" ht="12.75">
      <c r="A24" s="35">
        <v>131202</v>
      </c>
      <c r="B24" s="7" t="s">
        <v>277</v>
      </c>
      <c r="C24" s="8" t="s">
        <v>562</v>
      </c>
      <c r="D24" s="7" t="s">
        <v>276</v>
      </c>
      <c r="E24" s="7" t="s">
        <v>28</v>
      </c>
      <c r="F24" s="15" t="s">
        <v>28</v>
      </c>
      <c r="G24" s="5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46</v>
      </c>
      <c r="U24" s="7">
        <v>1</v>
      </c>
      <c r="V24" s="7">
        <v>4</v>
      </c>
      <c r="W24" s="7"/>
      <c r="X24" s="109">
        <v>1</v>
      </c>
      <c r="Y24" s="27">
        <f t="shared" si="1"/>
        <v>1</v>
      </c>
      <c r="Z24" s="15">
        <f t="shared" si="2"/>
        <v>51</v>
      </c>
      <c r="AA24" s="20">
        <f t="shared" si="0"/>
        <v>52</v>
      </c>
    </row>
    <row r="25" spans="1:27" ht="12.75">
      <c r="A25" s="35">
        <v>131205</v>
      </c>
      <c r="B25" s="7" t="s">
        <v>279</v>
      </c>
      <c r="C25" s="8" t="s">
        <v>562</v>
      </c>
      <c r="D25" s="7" t="s">
        <v>278</v>
      </c>
      <c r="E25" s="7" t="s">
        <v>28</v>
      </c>
      <c r="F25" s="15" t="s">
        <v>28</v>
      </c>
      <c r="G25" s="50"/>
      <c r="H25" s="7"/>
      <c r="I25" s="7"/>
      <c r="J25" s="7">
        <v>1</v>
      </c>
      <c r="K25" s="7"/>
      <c r="L25" s="7"/>
      <c r="M25" s="7"/>
      <c r="N25" s="7"/>
      <c r="O25" s="7"/>
      <c r="P25" s="7"/>
      <c r="Q25" s="7"/>
      <c r="R25" s="7">
        <v>1</v>
      </c>
      <c r="S25" s="7">
        <v>11</v>
      </c>
      <c r="T25" s="7">
        <v>16</v>
      </c>
      <c r="U25" s="7">
        <v>1</v>
      </c>
      <c r="V25" s="7">
        <v>1</v>
      </c>
      <c r="W25" s="7"/>
      <c r="X25" s="109"/>
      <c r="Y25" s="27">
        <f t="shared" si="1"/>
        <v>12</v>
      </c>
      <c r="Z25" s="15">
        <f t="shared" si="2"/>
        <v>19</v>
      </c>
      <c r="AA25" s="20">
        <f t="shared" si="0"/>
        <v>31</v>
      </c>
    </row>
    <row r="26" spans="1:27" ht="12.75">
      <c r="A26" s="35">
        <v>131205</v>
      </c>
      <c r="B26" s="7" t="s">
        <v>281</v>
      </c>
      <c r="C26" s="8" t="s">
        <v>562</v>
      </c>
      <c r="D26" s="7" t="s">
        <v>280</v>
      </c>
      <c r="E26" s="7" t="s">
        <v>28</v>
      </c>
      <c r="F26" s="15" t="s">
        <v>28</v>
      </c>
      <c r="G26" s="5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1</v>
      </c>
      <c r="U26" s="7"/>
      <c r="V26" s="7"/>
      <c r="W26" s="7"/>
      <c r="X26" s="109"/>
      <c r="Y26" s="27">
        <f t="shared" si="1"/>
        <v>0</v>
      </c>
      <c r="Z26" s="15">
        <f t="shared" si="2"/>
        <v>1</v>
      </c>
      <c r="AA26" s="20">
        <f t="shared" si="0"/>
        <v>1</v>
      </c>
    </row>
    <row r="27" spans="1:27" ht="12.75">
      <c r="A27" s="35">
        <v>140501</v>
      </c>
      <c r="B27" s="7" t="s">
        <v>284</v>
      </c>
      <c r="C27" s="8" t="s">
        <v>562</v>
      </c>
      <c r="D27" s="7" t="s">
        <v>283</v>
      </c>
      <c r="E27" s="7" t="s">
        <v>42</v>
      </c>
      <c r="F27" s="15" t="s">
        <v>285</v>
      </c>
      <c r="G27" s="50"/>
      <c r="H27" s="7">
        <v>1</v>
      </c>
      <c r="I27" s="7">
        <v>1</v>
      </c>
      <c r="J27" s="7"/>
      <c r="K27" s="7"/>
      <c r="L27" s="7"/>
      <c r="M27" s="7"/>
      <c r="N27" s="7"/>
      <c r="O27" s="7"/>
      <c r="P27" s="7"/>
      <c r="Q27" s="7"/>
      <c r="R27" s="7"/>
      <c r="S27" s="7">
        <v>7</v>
      </c>
      <c r="T27" s="7">
        <v>7</v>
      </c>
      <c r="U27" s="7">
        <v>1</v>
      </c>
      <c r="V27" s="7"/>
      <c r="W27" s="7"/>
      <c r="X27" s="109"/>
      <c r="Y27" s="27">
        <f t="shared" si="1"/>
        <v>9</v>
      </c>
      <c r="Z27" s="15">
        <f t="shared" si="2"/>
        <v>8</v>
      </c>
      <c r="AA27" s="20">
        <f t="shared" si="0"/>
        <v>17</v>
      </c>
    </row>
    <row r="28" spans="1:27" ht="12.75">
      <c r="A28" s="35">
        <v>140701</v>
      </c>
      <c r="B28" s="7" t="s">
        <v>287</v>
      </c>
      <c r="C28" s="8" t="s">
        <v>562</v>
      </c>
      <c r="D28" s="7" t="s">
        <v>286</v>
      </c>
      <c r="E28" s="7" t="s">
        <v>42</v>
      </c>
      <c r="F28" s="15" t="s">
        <v>285</v>
      </c>
      <c r="G28" s="50"/>
      <c r="H28" s="7">
        <v>1</v>
      </c>
      <c r="I28" s="7"/>
      <c r="J28" s="7">
        <v>1</v>
      </c>
      <c r="K28" s="7"/>
      <c r="L28" s="7"/>
      <c r="M28" s="7"/>
      <c r="N28" s="7">
        <v>1</v>
      </c>
      <c r="O28" s="7"/>
      <c r="P28" s="7"/>
      <c r="Q28" s="7"/>
      <c r="R28" s="7"/>
      <c r="S28" s="7">
        <v>12</v>
      </c>
      <c r="T28" s="7">
        <v>6</v>
      </c>
      <c r="U28" s="7">
        <v>1</v>
      </c>
      <c r="V28" s="7">
        <v>1</v>
      </c>
      <c r="W28" s="7"/>
      <c r="X28" s="109"/>
      <c r="Y28" s="27">
        <f t="shared" si="1"/>
        <v>13</v>
      </c>
      <c r="Z28" s="15">
        <f t="shared" si="2"/>
        <v>10</v>
      </c>
      <c r="AA28" s="20">
        <f t="shared" si="0"/>
        <v>23</v>
      </c>
    </row>
    <row r="29" spans="1:27" ht="12.75">
      <c r="A29" s="35">
        <v>140801</v>
      </c>
      <c r="B29" s="7" t="s">
        <v>289</v>
      </c>
      <c r="C29" s="8" t="s">
        <v>562</v>
      </c>
      <c r="D29" s="7" t="s">
        <v>288</v>
      </c>
      <c r="E29" s="7" t="s">
        <v>42</v>
      </c>
      <c r="F29" s="15" t="s">
        <v>285</v>
      </c>
      <c r="G29" s="50"/>
      <c r="H29" s="7"/>
      <c r="I29" s="7">
        <v>1</v>
      </c>
      <c r="J29" s="7"/>
      <c r="K29" s="7"/>
      <c r="L29" s="7"/>
      <c r="M29" s="7"/>
      <c r="N29" s="7"/>
      <c r="O29" s="7"/>
      <c r="P29" s="7"/>
      <c r="Q29" s="7">
        <v>2</v>
      </c>
      <c r="R29" s="7">
        <v>2</v>
      </c>
      <c r="S29" s="7">
        <v>18</v>
      </c>
      <c r="T29" s="7">
        <v>2</v>
      </c>
      <c r="U29" s="7">
        <v>3</v>
      </c>
      <c r="V29" s="7"/>
      <c r="W29" s="7"/>
      <c r="X29" s="109"/>
      <c r="Y29" s="27">
        <f t="shared" si="1"/>
        <v>24</v>
      </c>
      <c r="Z29" s="15">
        <f t="shared" si="2"/>
        <v>4</v>
      </c>
      <c r="AA29" s="20">
        <f t="shared" si="0"/>
        <v>28</v>
      </c>
    </row>
    <row r="30" spans="1:27" ht="12.75">
      <c r="A30" s="35">
        <v>140901</v>
      </c>
      <c r="B30" s="7" t="s">
        <v>291</v>
      </c>
      <c r="C30" s="8" t="s">
        <v>562</v>
      </c>
      <c r="D30" s="7" t="s">
        <v>290</v>
      </c>
      <c r="E30" s="7" t="s">
        <v>42</v>
      </c>
      <c r="F30" s="15" t="s">
        <v>285</v>
      </c>
      <c r="G30" s="50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>
        <v>7</v>
      </c>
      <c r="T30" s="7"/>
      <c r="U30" s="7">
        <v>1</v>
      </c>
      <c r="V30" s="7"/>
      <c r="W30" s="7"/>
      <c r="X30" s="109"/>
      <c r="Y30" s="27">
        <f t="shared" si="1"/>
        <v>9</v>
      </c>
      <c r="Z30" s="15">
        <f t="shared" si="2"/>
        <v>0</v>
      </c>
      <c r="AA30" s="20">
        <f t="shared" si="0"/>
        <v>9</v>
      </c>
    </row>
    <row r="31" spans="1:27" ht="12.75">
      <c r="A31" s="35">
        <v>141001</v>
      </c>
      <c r="B31" s="7" t="s">
        <v>293</v>
      </c>
      <c r="C31" s="8" t="s">
        <v>562</v>
      </c>
      <c r="D31" s="7" t="s">
        <v>292</v>
      </c>
      <c r="E31" s="7" t="s">
        <v>42</v>
      </c>
      <c r="F31" s="15" t="s">
        <v>285</v>
      </c>
      <c r="G31" s="50">
        <v>1</v>
      </c>
      <c r="H31" s="7"/>
      <c r="I31" s="7">
        <v>3</v>
      </c>
      <c r="J31" s="7"/>
      <c r="K31" s="7"/>
      <c r="L31" s="7"/>
      <c r="M31" s="7">
        <v>3</v>
      </c>
      <c r="N31" s="7"/>
      <c r="O31" s="7"/>
      <c r="P31" s="7"/>
      <c r="Q31" s="7"/>
      <c r="R31" s="7"/>
      <c r="S31" s="7">
        <v>8</v>
      </c>
      <c r="T31" s="7"/>
      <c r="U31" s="7">
        <v>2</v>
      </c>
      <c r="V31" s="7"/>
      <c r="W31" s="7"/>
      <c r="X31" s="109"/>
      <c r="Y31" s="27">
        <f t="shared" si="1"/>
        <v>17</v>
      </c>
      <c r="Z31" s="15">
        <f t="shared" si="2"/>
        <v>0</v>
      </c>
      <c r="AA31" s="20">
        <f t="shared" si="0"/>
        <v>17</v>
      </c>
    </row>
    <row r="32" spans="1:27" ht="12.75">
      <c r="A32" s="35">
        <v>141901</v>
      </c>
      <c r="B32" s="7" t="s">
        <v>295</v>
      </c>
      <c r="C32" s="8" t="s">
        <v>562</v>
      </c>
      <c r="D32" s="7" t="s">
        <v>294</v>
      </c>
      <c r="E32" s="7" t="s">
        <v>42</v>
      </c>
      <c r="F32" s="15" t="s">
        <v>285</v>
      </c>
      <c r="G32" s="50">
        <v>1</v>
      </c>
      <c r="H32" s="7"/>
      <c r="I32" s="7">
        <v>1</v>
      </c>
      <c r="J32" s="7"/>
      <c r="K32" s="7"/>
      <c r="L32" s="7"/>
      <c r="M32" s="7">
        <v>1</v>
      </c>
      <c r="N32" s="7"/>
      <c r="O32" s="7"/>
      <c r="P32" s="7"/>
      <c r="Q32" s="7">
        <v>2</v>
      </c>
      <c r="R32" s="7">
        <v>1</v>
      </c>
      <c r="S32" s="7">
        <v>33</v>
      </c>
      <c r="T32" s="7">
        <v>1</v>
      </c>
      <c r="U32" s="7">
        <v>8</v>
      </c>
      <c r="V32" s="7"/>
      <c r="W32" s="7"/>
      <c r="X32" s="109"/>
      <c r="Y32" s="27">
        <f t="shared" si="1"/>
        <v>46</v>
      </c>
      <c r="Z32" s="15">
        <f t="shared" si="2"/>
        <v>2</v>
      </c>
      <c r="AA32" s="20">
        <f t="shared" si="0"/>
        <v>48</v>
      </c>
    </row>
    <row r="33" spans="1:27" ht="12.75">
      <c r="A33" s="35">
        <v>142401</v>
      </c>
      <c r="B33" s="7" t="s">
        <v>297</v>
      </c>
      <c r="C33" s="8" t="s">
        <v>562</v>
      </c>
      <c r="D33" s="7" t="s">
        <v>296</v>
      </c>
      <c r="E33" s="7" t="s">
        <v>42</v>
      </c>
      <c r="F33" s="15" t="s">
        <v>285</v>
      </c>
      <c r="G33" s="5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13</v>
      </c>
      <c r="T33" s="7"/>
      <c r="U33" s="7"/>
      <c r="V33" s="7">
        <v>2</v>
      </c>
      <c r="W33" s="7"/>
      <c r="X33" s="109"/>
      <c r="Y33" s="27">
        <f t="shared" si="1"/>
        <v>13</v>
      </c>
      <c r="Z33" s="15">
        <f t="shared" si="2"/>
        <v>2</v>
      </c>
      <c r="AA33" s="20">
        <f t="shared" si="0"/>
        <v>15</v>
      </c>
    </row>
    <row r="34" spans="1:27" ht="12.75">
      <c r="A34" s="35">
        <v>143501</v>
      </c>
      <c r="B34" s="7" t="s">
        <v>299</v>
      </c>
      <c r="C34" s="8" t="s">
        <v>562</v>
      </c>
      <c r="D34" s="7" t="s">
        <v>298</v>
      </c>
      <c r="E34" s="7" t="s">
        <v>42</v>
      </c>
      <c r="F34" s="15" t="s">
        <v>285</v>
      </c>
      <c r="G34" s="50"/>
      <c r="H34" s="7">
        <v>1</v>
      </c>
      <c r="I34" s="7"/>
      <c r="J34" s="7"/>
      <c r="K34" s="7"/>
      <c r="L34" s="7"/>
      <c r="M34" s="7"/>
      <c r="N34" s="7"/>
      <c r="O34" s="7"/>
      <c r="P34" s="7"/>
      <c r="Q34" s="7"/>
      <c r="R34" s="7">
        <v>1</v>
      </c>
      <c r="S34" s="7">
        <v>6</v>
      </c>
      <c r="T34" s="7"/>
      <c r="U34" s="7"/>
      <c r="V34" s="7">
        <v>1</v>
      </c>
      <c r="W34" s="7"/>
      <c r="X34" s="109"/>
      <c r="Y34" s="27">
        <f t="shared" si="1"/>
        <v>6</v>
      </c>
      <c r="Z34" s="15">
        <f t="shared" si="2"/>
        <v>3</v>
      </c>
      <c r="AA34" s="20">
        <f t="shared" si="0"/>
        <v>9</v>
      </c>
    </row>
    <row r="35" spans="1:27" ht="12.75">
      <c r="A35" s="35">
        <v>149999</v>
      </c>
      <c r="B35" s="7" t="s">
        <v>301</v>
      </c>
      <c r="C35" s="8" t="s">
        <v>562</v>
      </c>
      <c r="D35" s="7" t="s">
        <v>300</v>
      </c>
      <c r="E35" s="7" t="s">
        <v>42</v>
      </c>
      <c r="F35" s="15" t="s">
        <v>285</v>
      </c>
      <c r="G35" s="5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1</v>
      </c>
      <c r="T35" s="7"/>
      <c r="U35" s="7">
        <v>1</v>
      </c>
      <c r="V35" s="7"/>
      <c r="W35" s="7"/>
      <c r="X35" s="109"/>
      <c r="Y35" s="27">
        <f t="shared" si="1"/>
        <v>2</v>
      </c>
      <c r="Z35" s="15">
        <f t="shared" si="2"/>
        <v>0</v>
      </c>
      <c r="AA35" s="20">
        <f t="shared" si="0"/>
        <v>2</v>
      </c>
    </row>
    <row r="36" spans="1:27" ht="12.75">
      <c r="A36" s="35">
        <v>160104</v>
      </c>
      <c r="B36" s="7" t="s">
        <v>303</v>
      </c>
      <c r="C36" s="8" t="s">
        <v>562</v>
      </c>
      <c r="D36" s="7" t="s">
        <v>302</v>
      </c>
      <c r="E36" s="7" t="s">
        <v>18</v>
      </c>
      <c r="F36" s="15" t="s">
        <v>261</v>
      </c>
      <c r="G36" s="5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1</v>
      </c>
      <c r="T36" s="7"/>
      <c r="U36" s="7"/>
      <c r="V36" s="7"/>
      <c r="W36" s="7"/>
      <c r="X36" s="109"/>
      <c r="Y36" s="27">
        <f t="shared" si="1"/>
        <v>1</v>
      </c>
      <c r="Z36" s="15">
        <f t="shared" si="2"/>
        <v>0</v>
      </c>
      <c r="AA36" s="20">
        <f t="shared" si="0"/>
        <v>1</v>
      </c>
    </row>
    <row r="37" spans="1:27" ht="12.75">
      <c r="A37" s="35">
        <v>160301</v>
      </c>
      <c r="B37" s="7" t="s">
        <v>305</v>
      </c>
      <c r="C37" s="8" t="s">
        <v>562</v>
      </c>
      <c r="D37" s="7" t="s">
        <v>304</v>
      </c>
      <c r="E37" s="7" t="s">
        <v>18</v>
      </c>
      <c r="F37" s="15" t="s">
        <v>261</v>
      </c>
      <c r="G37" s="5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>
        <v>1</v>
      </c>
      <c r="V37" s="7">
        <v>1</v>
      </c>
      <c r="W37" s="7"/>
      <c r="X37" s="109"/>
      <c r="Y37" s="27">
        <f t="shared" si="1"/>
        <v>1</v>
      </c>
      <c r="Z37" s="15">
        <f t="shared" si="2"/>
        <v>1</v>
      </c>
      <c r="AA37" s="20">
        <f t="shared" si="0"/>
        <v>2</v>
      </c>
    </row>
    <row r="38" spans="1:27" ht="12.75">
      <c r="A38" s="35">
        <v>160501</v>
      </c>
      <c r="B38" s="7" t="s">
        <v>307</v>
      </c>
      <c r="C38" s="8" t="s">
        <v>562</v>
      </c>
      <c r="D38" s="7" t="s">
        <v>306</v>
      </c>
      <c r="E38" s="7" t="s">
        <v>18</v>
      </c>
      <c r="F38" s="15" t="s">
        <v>261</v>
      </c>
      <c r="G38" s="50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v>1</v>
      </c>
      <c r="S38" s="7">
        <v>4</v>
      </c>
      <c r="T38" s="7">
        <v>1</v>
      </c>
      <c r="U38" s="7">
        <v>2</v>
      </c>
      <c r="V38" s="7"/>
      <c r="W38" s="7"/>
      <c r="X38" s="109"/>
      <c r="Y38" s="27">
        <f t="shared" si="1"/>
        <v>6</v>
      </c>
      <c r="Z38" s="15">
        <f t="shared" si="2"/>
        <v>2</v>
      </c>
      <c r="AA38" s="20">
        <f t="shared" si="0"/>
        <v>8</v>
      </c>
    </row>
    <row r="39" spans="1:27" ht="12.75">
      <c r="A39" s="35">
        <v>160901</v>
      </c>
      <c r="B39" s="7" t="s">
        <v>309</v>
      </c>
      <c r="C39" s="8" t="s">
        <v>562</v>
      </c>
      <c r="D39" s="7" t="s">
        <v>308</v>
      </c>
      <c r="E39" s="7" t="s">
        <v>18</v>
      </c>
      <c r="F39" s="15" t="s">
        <v>261</v>
      </c>
      <c r="G39" s="50"/>
      <c r="H39" s="7"/>
      <c r="I39" s="7"/>
      <c r="J39" s="7"/>
      <c r="K39" s="7"/>
      <c r="L39" s="7">
        <v>1</v>
      </c>
      <c r="M39" s="7"/>
      <c r="N39" s="7">
        <v>1</v>
      </c>
      <c r="O39" s="7"/>
      <c r="P39" s="7"/>
      <c r="Q39" s="7"/>
      <c r="R39" s="7">
        <v>1</v>
      </c>
      <c r="S39" s="7">
        <v>5</v>
      </c>
      <c r="T39" s="7">
        <v>7</v>
      </c>
      <c r="U39" s="7">
        <v>1</v>
      </c>
      <c r="V39" s="7">
        <v>1</v>
      </c>
      <c r="W39" s="7"/>
      <c r="X39" s="109"/>
      <c r="Y39" s="27">
        <f t="shared" si="1"/>
        <v>6</v>
      </c>
      <c r="Z39" s="15">
        <f t="shared" si="2"/>
        <v>11</v>
      </c>
      <c r="AA39" s="20">
        <f t="shared" si="0"/>
        <v>17</v>
      </c>
    </row>
    <row r="40" spans="1:27" ht="12.75">
      <c r="A40" s="35">
        <v>160902</v>
      </c>
      <c r="B40" s="7" t="s">
        <v>311</v>
      </c>
      <c r="C40" s="8" t="s">
        <v>562</v>
      </c>
      <c r="D40" s="7" t="s">
        <v>310</v>
      </c>
      <c r="E40" s="7" t="s">
        <v>18</v>
      </c>
      <c r="F40" s="15" t="s">
        <v>261</v>
      </c>
      <c r="G40" s="5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1</v>
      </c>
      <c r="T40" s="7">
        <v>5</v>
      </c>
      <c r="U40" s="7"/>
      <c r="V40" s="7">
        <v>1</v>
      </c>
      <c r="W40" s="7"/>
      <c r="X40" s="109"/>
      <c r="Y40" s="27">
        <f t="shared" si="1"/>
        <v>1</v>
      </c>
      <c r="Z40" s="15">
        <f t="shared" si="2"/>
        <v>6</v>
      </c>
      <c r="AA40" s="20">
        <f t="shared" si="0"/>
        <v>7</v>
      </c>
    </row>
    <row r="41" spans="1:27" ht="12.75">
      <c r="A41" s="35">
        <v>160905</v>
      </c>
      <c r="B41" s="7" t="s">
        <v>313</v>
      </c>
      <c r="C41" s="8" t="s">
        <v>562</v>
      </c>
      <c r="D41" s="7" t="s">
        <v>312</v>
      </c>
      <c r="E41" s="7" t="s">
        <v>18</v>
      </c>
      <c r="F41" s="15" t="s">
        <v>261</v>
      </c>
      <c r="G41" s="50"/>
      <c r="H41" s="7"/>
      <c r="I41" s="7"/>
      <c r="J41" s="7">
        <v>1</v>
      </c>
      <c r="K41" s="7"/>
      <c r="L41" s="7"/>
      <c r="M41" s="7"/>
      <c r="N41" s="7"/>
      <c r="O41" s="7"/>
      <c r="P41" s="7"/>
      <c r="Q41" s="7">
        <v>1</v>
      </c>
      <c r="R41" s="7">
        <v>6</v>
      </c>
      <c r="S41" s="7">
        <v>2</v>
      </c>
      <c r="T41" s="7">
        <v>5</v>
      </c>
      <c r="U41" s="7"/>
      <c r="V41" s="7">
        <v>2</v>
      </c>
      <c r="W41" s="7"/>
      <c r="X41" s="109"/>
      <c r="Y41" s="27">
        <f t="shared" si="1"/>
        <v>3</v>
      </c>
      <c r="Z41" s="15">
        <f t="shared" si="2"/>
        <v>14</v>
      </c>
      <c r="AA41" s="20">
        <f t="shared" si="0"/>
        <v>17</v>
      </c>
    </row>
    <row r="42" spans="1:27" ht="12.75">
      <c r="A42" s="35">
        <v>161200</v>
      </c>
      <c r="B42" s="7" t="s">
        <v>315</v>
      </c>
      <c r="C42" s="8" t="s">
        <v>562</v>
      </c>
      <c r="D42" s="7" t="s">
        <v>314</v>
      </c>
      <c r="E42" s="7" t="s">
        <v>18</v>
      </c>
      <c r="F42" s="15" t="s">
        <v>261</v>
      </c>
      <c r="G42" s="5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1</v>
      </c>
      <c r="U42" s="7"/>
      <c r="V42" s="7">
        <v>1</v>
      </c>
      <c r="W42" s="7"/>
      <c r="X42" s="109"/>
      <c r="Y42" s="27">
        <f t="shared" si="1"/>
        <v>0</v>
      </c>
      <c r="Z42" s="15">
        <f t="shared" si="2"/>
        <v>2</v>
      </c>
      <c r="AA42" s="20">
        <f t="shared" si="0"/>
        <v>2</v>
      </c>
    </row>
    <row r="43" spans="1:27" ht="12.75">
      <c r="A43" s="35">
        <v>190701</v>
      </c>
      <c r="B43" s="7" t="s">
        <v>772</v>
      </c>
      <c r="C43" s="8" t="s">
        <v>562</v>
      </c>
      <c r="D43" s="7" t="s">
        <v>316</v>
      </c>
      <c r="E43" s="7" t="s">
        <v>28</v>
      </c>
      <c r="F43" s="15" t="s">
        <v>28</v>
      </c>
      <c r="G43" s="50"/>
      <c r="H43" s="7"/>
      <c r="I43" s="7">
        <v>4</v>
      </c>
      <c r="J43" s="7">
        <v>13</v>
      </c>
      <c r="K43" s="7"/>
      <c r="L43" s="7"/>
      <c r="M43" s="7"/>
      <c r="N43" s="7"/>
      <c r="O43" s="7"/>
      <c r="P43" s="7"/>
      <c r="Q43" s="7">
        <v>2</v>
      </c>
      <c r="R43" s="7">
        <v>5</v>
      </c>
      <c r="S43" s="7">
        <v>3</v>
      </c>
      <c r="T43" s="7">
        <v>74</v>
      </c>
      <c r="U43" s="7">
        <v>1</v>
      </c>
      <c r="V43" s="7">
        <v>18</v>
      </c>
      <c r="W43" s="7"/>
      <c r="X43" s="109">
        <v>1</v>
      </c>
      <c r="Y43" s="27">
        <f t="shared" si="1"/>
        <v>10</v>
      </c>
      <c r="Z43" s="15">
        <f t="shared" si="2"/>
        <v>111</v>
      </c>
      <c r="AA43" s="20">
        <f t="shared" si="0"/>
        <v>121</v>
      </c>
    </row>
    <row r="44" spans="1:27" ht="12.75">
      <c r="A44" s="35">
        <v>190901</v>
      </c>
      <c r="B44" s="7" t="s">
        <v>318</v>
      </c>
      <c r="C44" s="8" t="s">
        <v>562</v>
      </c>
      <c r="D44" s="7" t="s">
        <v>317</v>
      </c>
      <c r="E44" s="7" t="s">
        <v>28</v>
      </c>
      <c r="F44" s="15" t="s">
        <v>28</v>
      </c>
      <c r="G44" s="50"/>
      <c r="H44" s="7"/>
      <c r="I44" s="7"/>
      <c r="J44" s="7">
        <v>1</v>
      </c>
      <c r="K44" s="7"/>
      <c r="L44" s="7"/>
      <c r="M44" s="7">
        <v>1</v>
      </c>
      <c r="N44" s="7">
        <v>4</v>
      </c>
      <c r="O44" s="7"/>
      <c r="P44" s="7"/>
      <c r="Q44" s="7"/>
      <c r="R44" s="7">
        <v>6</v>
      </c>
      <c r="S44" s="7">
        <v>2</v>
      </c>
      <c r="T44" s="7">
        <v>84</v>
      </c>
      <c r="U44" s="7"/>
      <c r="V44" s="7">
        <v>9</v>
      </c>
      <c r="W44" s="7"/>
      <c r="X44" s="109"/>
      <c r="Y44" s="27">
        <f t="shared" si="1"/>
        <v>3</v>
      </c>
      <c r="Z44" s="15">
        <f t="shared" si="2"/>
        <v>104</v>
      </c>
      <c r="AA44" s="20">
        <f t="shared" si="0"/>
        <v>107</v>
      </c>
    </row>
    <row r="45" spans="1:27" ht="12.75">
      <c r="A45" s="35">
        <v>230101</v>
      </c>
      <c r="B45" s="7" t="s">
        <v>320</v>
      </c>
      <c r="C45" s="8" t="s">
        <v>562</v>
      </c>
      <c r="D45" s="7" t="s">
        <v>319</v>
      </c>
      <c r="E45" s="7" t="s">
        <v>18</v>
      </c>
      <c r="F45" s="15" t="s">
        <v>261</v>
      </c>
      <c r="G45" s="50"/>
      <c r="H45" s="7"/>
      <c r="I45" s="7"/>
      <c r="J45" s="7">
        <v>2</v>
      </c>
      <c r="K45" s="7"/>
      <c r="L45" s="7"/>
      <c r="M45" s="7"/>
      <c r="N45" s="7"/>
      <c r="O45" s="7"/>
      <c r="P45" s="7"/>
      <c r="Q45" s="7">
        <v>1</v>
      </c>
      <c r="R45" s="7">
        <v>6</v>
      </c>
      <c r="S45" s="7">
        <v>19</v>
      </c>
      <c r="T45" s="7">
        <v>40</v>
      </c>
      <c r="U45" s="7"/>
      <c r="V45" s="7">
        <v>6</v>
      </c>
      <c r="W45" s="7"/>
      <c r="X45" s="109"/>
      <c r="Y45" s="27">
        <f t="shared" si="1"/>
        <v>20</v>
      </c>
      <c r="Z45" s="15">
        <f t="shared" si="2"/>
        <v>54</v>
      </c>
      <c r="AA45" s="20">
        <f t="shared" si="0"/>
        <v>74</v>
      </c>
    </row>
    <row r="46" spans="1:27" ht="12.75">
      <c r="A46" s="35">
        <v>231304</v>
      </c>
      <c r="B46" s="7" t="s">
        <v>322</v>
      </c>
      <c r="C46" s="8" t="s">
        <v>562</v>
      </c>
      <c r="D46" s="7" t="s">
        <v>321</v>
      </c>
      <c r="E46" s="7" t="s">
        <v>18</v>
      </c>
      <c r="F46" s="15" t="s">
        <v>261</v>
      </c>
      <c r="G46" s="50"/>
      <c r="H46" s="7"/>
      <c r="I46" s="7"/>
      <c r="J46" s="7"/>
      <c r="K46" s="7"/>
      <c r="L46" s="7"/>
      <c r="M46" s="7">
        <v>1</v>
      </c>
      <c r="N46" s="7"/>
      <c r="O46" s="7"/>
      <c r="P46" s="7"/>
      <c r="Q46" s="7"/>
      <c r="R46" s="7"/>
      <c r="S46" s="7">
        <v>1</v>
      </c>
      <c r="T46" s="7">
        <v>8</v>
      </c>
      <c r="U46" s="7"/>
      <c r="V46" s="7"/>
      <c r="W46" s="7"/>
      <c r="X46" s="109"/>
      <c r="Y46" s="27">
        <f t="shared" si="1"/>
        <v>2</v>
      </c>
      <c r="Z46" s="15">
        <f t="shared" si="2"/>
        <v>8</v>
      </c>
      <c r="AA46" s="20">
        <f t="shared" si="0"/>
        <v>10</v>
      </c>
    </row>
    <row r="47" spans="1:27" ht="12.75">
      <c r="A47" s="35">
        <v>240199</v>
      </c>
      <c r="B47" s="7" t="s">
        <v>324</v>
      </c>
      <c r="C47" s="8" t="s">
        <v>562</v>
      </c>
      <c r="D47" s="7" t="s">
        <v>323</v>
      </c>
      <c r="E47" s="7" t="s">
        <v>29</v>
      </c>
      <c r="F47" s="15" t="s">
        <v>29</v>
      </c>
      <c r="G47" s="5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1</v>
      </c>
      <c r="U47" s="7"/>
      <c r="V47" s="7"/>
      <c r="W47" s="7"/>
      <c r="X47" s="109"/>
      <c r="Y47" s="27">
        <f t="shared" si="1"/>
        <v>0</v>
      </c>
      <c r="Z47" s="15">
        <f t="shared" si="2"/>
        <v>1</v>
      </c>
      <c r="AA47" s="20">
        <f t="shared" si="0"/>
        <v>1</v>
      </c>
    </row>
    <row r="48" spans="1:27" ht="12.75">
      <c r="A48" s="35">
        <v>240199</v>
      </c>
      <c r="B48" s="7" t="s">
        <v>326</v>
      </c>
      <c r="C48" s="8" t="s">
        <v>562</v>
      </c>
      <c r="D48" s="7" t="s">
        <v>325</v>
      </c>
      <c r="E48" s="7" t="s">
        <v>29</v>
      </c>
      <c r="F48" s="15" t="s">
        <v>29</v>
      </c>
      <c r="G48" s="5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1</v>
      </c>
      <c r="U48" s="7">
        <v>1</v>
      </c>
      <c r="V48" s="7"/>
      <c r="W48" s="7"/>
      <c r="X48" s="109"/>
      <c r="Y48" s="27">
        <f t="shared" si="1"/>
        <v>1</v>
      </c>
      <c r="Z48" s="15">
        <f t="shared" si="2"/>
        <v>1</v>
      </c>
      <c r="AA48" s="20">
        <f t="shared" si="0"/>
        <v>2</v>
      </c>
    </row>
    <row r="49" spans="1:27" ht="12.75">
      <c r="A49" s="35">
        <v>260101</v>
      </c>
      <c r="B49" s="7" t="s">
        <v>328</v>
      </c>
      <c r="C49" s="8" t="s">
        <v>562</v>
      </c>
      <c r="D49" s="7" t="s">
        <v>327</v>
      </c>
      <c r="E49" s="7" t="s">
        <v>41</v>
      </c>
      <c r="F49" s="15" t="s">
        <v>329</v>
      </c>
      <c r="G49" s="50"/>
      <c r="H49" s="7"/>
      <c r="I49" s="7"/>
      <c r="J49" s="7">
        <v>1</v>
      </c>
      <c r="K49" s="7"/>
      <c r="L49" s="7"/>
      <c r="M49" s="7"/>
      <c r="N49" s="7"/>
      <c r="O49" s="7"/>
      <c r="P49" s="7"/>
      <c r="Q49" s="7">
        <v>1</v>
      </c>
      <c r="R49" s="7"/>
      <c r="S49" s="7">
        <v>9</v>
      </c>
      <c r="T49" s="7">
        <v>7</v>
      </c>
      <c r="U49" s="7"/>
      <c r="V49" s="7"/>
      <c r="W49" s="7"/>
      <c r="X49" s="109"/>
      <c r="Y49" s="27">
        <f t="shared" si="1"/>
        <v>10</v>
      </c>
      <c r="Z49" s="15">
        <f t="shared" si="2"/>
        <v>8</v>
      </c>
      <c r="AA49" s="20">
        <f t="shared" si="0"/>
        <v>18</v>
      </c>
    </row>
    <row r="50" spans="1:27" ht="12.75">
      <c r="A50" s="35">
        <v>260502</v>
      </c>
      <c r="B50" s="7" t="s">
        <v>331</v>
      </c>
      <c r="C50" s="8" t="s">
        <v>562</v>
      </c>
      <c r="D50" s="7" t="s">
        <v>330</v>
      </c>
      <c r="E50" s="7" t="s">
        <v>41</v>
      </c>
      <c r="F50" s="15" t="s">
        <v>243</v>
      </c>
      <c r="G50" s="50"/>
      <c r="H50" s="7"/>
      <c r="I50" s="7"/>
      <c r="J50" s="7">
        <v>1</v>
      </c>
      <c r="K50" s="7"/>
      <c r="L50" s="7"/>
      <c r="M50" s="7">
        <v>1</v>
      </c>
      <c r="N50" s="7">
        <v>1</v>
      </c>
      <c r="O50" s="7"/>
      <c r="P50" s="7"/>
      <c r="Q50" s="7"/>
      <c r="R50" s="7"/>
      <c r="S50" s="7">
        <v>2</v>
      </c>
      <c r="T50" s="7">
        <v>5</v>
      </c>
      <c r="U50" s="7"/>
      <c r="V50" s="7">
        <v>3</v>
      </c>
      <c r="W50" s="7"/>
      <c r="X50" s="109"/>
      <c r="Y50" s="27">
        <f t="shared" si="1"/>
        <v>3</v>
      </c>
      <c r="Z50" s="15">
        <f t="shared" si="2"/>
        <v>10</v>
      </c>
      <c r="AA50" s="20">
        <f t="shared" si="0"/>
        <v>13</v>
      </c>
    </row>
    <row r="51" spans="1:27" ht="12.75">
      <c r="A51" s="35">
        <v>260701</v>
      </c>
      <c r="B51" s="7" t="s">
        <v>333</v>
      </c>
      <c r="C51" s="8" t="s">
        <v>562</v>
      </c>
      <c r="D51" s="7" t="s">
        <v>332</v>
      </c>
      <c r="E51" s="7" t="s">
        <v>41</v>
      </c>
      <c r="F51" s="15" t="s">
        <v>329</v>
      </c>
      <c r="G51" s="50"/>
      <c r="H51" s="7"/>
      <c r="I51" s="7"/>
      <c r="J51" s="7">
        <v>6</v>
      </c>
      <c r="K51" s="7"/>
      <c r="L51" s="7"/>
      <c r="M51" s="7"/>
      <c r="N51" s="7">
        <v>3</v>
      </c>
      <c r="O51" s="7"/>
      <c r="P51" s="7"/>
      <c r="Q51" s="7">
        <v>1</v>
      </c>
      <c r="R51" s="7">
        <v>7</v>
      </c>
      <c r="S51" s="7">
        <v>15</v>
      </c>
      <c r="T51" s="7">
        <v>31</v>
      </c>
      <c r="U51" s="7">
        <v>5</v>
      </c>
      <c r="V51" s="7">
        <v>3</v>
      </c>
      <c r="W51" s="7"/>
      <c r="X51" s="109"/>
      <c r="Y51" s="27">
        <f t="shared" si="1"/>
        <v>21</v>
      </c>
      <c r="Z51" s="15">
        <f t="shared" si="2"/>
        <v>50</v>
      </c>
      <c r="AA51" s="20">
        <f t="shared" si="0"/>
        <v>71</v>
      </c>
    </row>
    <row r="52" spans="1:27" ht="12.75">
      <c r="A52" s="35">
        <v>261302</v>
      </c>
      <c r="B52" s="7" t="s">
        <v>335</v>
      </c>
      <c r="C52" s="8" t="s">
        <v>562</v>
      </c>
      <c r="D52" s="7" t="s">
        <v>334</v>
      </c>
      <c r="E52" s="7" t="s">
        <v>41</v>
      </c>
      <c r="F52" s="15" t="s">
        <v>329</v>
      </c>
      <c r="G52" s="50"/>
      <c r="H52" s="7">
        <v>1</v>
      </c>
      <c r="I52" s="7"/>
      <c r="J52" s="7"/>
      <c r="K52" s="7"/>
      <c r="L52" s="7"/>
      <c r="M52" s="7"/>
      <c r="N52" s="7">
        <v>1</v>
      </c>
      <c r="O52" s="7"/>
      <c r="P52" s="7"/>
      <c r="Q52" s="7">
        <v>2</v>
      </c>
      <c r="R52" s="7"/>
      <c r="S52" s="7">
        <v>12</v>
      </c>
      <c r="T52" s="7">
        <v>9</v>
      </c>
      <c r="U52" s="7"/>
      <c r="V52" s="7">
        <v>4</v>
      </c>
      <c r="W52" s="7"/>
      <c r="X52" s="109"/>
      <c r="Y52" s="27">
        <f t="shared" si="1"/>
        <v>14</v>
      </c>
      <c r="Z52" s="15">
        <f t="shared" si="2"/>
        <v>15</v>
      </c>
      <c r="AA52" s="20">
        <f t="shared" si="0"/>
        <v>29</v>
      </c>
    </row>
    <row r="53" spans="1:27" ht="12.75">
      <c r="A53" s="35">
        <v>270101</v>
      </c>
      <c r="B53" s="7" t="s">
        <v>337</v>
      </c>
      <c r="C53" s="8" t="s">
        <v>562</v>
      </c>
      <c r="D53" s="7" t="s">
        <v>336</v>
      </c>
      <c r="E53" s="7" t="s">
        <v>18</v>
      </c>
      <c r="F53" s="15" t="s">
        <v>273</v>
      </c>
      <c r="G53" s="5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v>2</v>
      </c>
      <c r="T53" s="7">
        <v>2</v>
      </c>
      <c r="U53" s="7">
        <v>1</v>
      </c>
      <c r="V53" s="7"/>
      <c r="W53" s="7"/>
      <c r="X53" s="109"/>
      <c r="Y53" s="27">
        <f t="shared" si="1"/>
        <v>3</v>
      </c>
      <c r="Z53" s="15">
        <f t="shared" si="2"/>
        <v>2</v>
      </c>
      <c r="AA53" s="20">
        <f t="shared" si="0"/>
        <v>5</v>
      </c>
    </row>
    <row r="54" spans="1:27" ht="12.75">
      <c r="A54" s="35">
        <v>270101</v>
      </c>
      <c r="B54" s="7" t="s">
        <v>339</v>
      </c>
      <c r="C54" s="8" t="s">
        <v>562</v>
      </c>
      <c r="D54" s="7" t="s">
        <v>338</v>
      </c>
      <c r="E54" s="7" t="s">
        <v>18</v>
      </c>
      <c r="F54" s="15" t="s">
        <v>273</v>
      </c>
      <c r="G54" s="50"/>
      <c r="H54" s="7"/>
      <c r="I54" s="7">
        <v>1</v>
      </c>
      <c r="J54" s="7"/>
      <c r="K54" s="7"/>
      <c r="L54" s="7"/>
      <c r="M54" s="7">
        <v>1</v>
      </c>
      <c r="N54" s="7"/>
      <c r="O54" s="7"/>
      <c r="P54" s="7"/>
      <c r="Q54" s="7"/>
      <c r="R54" s="7"/>
      <c r="S54" s="7">
        <v>5</v>
      </c>
      <c r="T54" s="7">
        <v>2</v>
      </c>
      <c r="U54" s="7"/>
      <c r="V54" s="7"/>
      <c r="W54" s="7"/>
      <c r="X54" s="109"/>
      <c r="Y54" s="27">
        <f t="shared" si="1"/>
        <v>7</v>
      </c>
      <c r="Z54" s="15">
        <f t="shared" si="2"/>
        <v>2</v>
      </c>
      <c r="AA54" s="20">
        <f t="shared" si="0"/>
        <v>9</v>
      </c>
    </row>
    <row r="55" spans="1:27" ht="12.75">
      <c r="A55" s="35">
        <v>310505</v>
      </c>
      <c r="B55" s="7" t="s">
        <v>762</v>
      </c>
      <c r="C55" s="8" t="s">
        <v>562</v>
      </c>
      <c r="D55" s="7" t="s">
        <v>282</v>
      </c>
      <c r="E55" s="7" t="s">
        <v>28</v>
      </c>
      <c r="F55" s="15" t="s">
        <v>28</v>
      </c>
      <c r="G55" s="50"/>
      <c r="H55" s="7">
        <v>1</v>
      </c>
      <c r="I55" s="7">
        <v>2</v>
      </c>
      <c r="J55" s="7"/>
      <c r="K55" s="7">
        <v>2</v>
      </c>
      <c r="L55" s="7"/>
      <c r="M55" s="7">
        <v>1</v>
      </c>
      <c r="N55" s="7">
        <v>1</v>
      </c>
      <c r="O55" s="7"/>
      <c r="P55" s="7"/>
      <c r="Q55" s="7">
        <v>5</v>
      </c>
      <c r="R55" s="7">
        <v>3</v>
      </c>
      <c r="S55" s="7">
        <v>51</v>
      </c>
      <c r="T55" s="7">
        <v>54</v>
      </c>
      <c r="U55" s="7">
        <v>6</v>
      </c>
      <c r="V55" s="7">
        <v>8</v>
      </c>
      <c r="W55" s="7"/>
      <c r="X55" s="109"/>
      <c r="Y55" s="27">
        <f t="shared" si="1"/>
        <v>67</v>
      </c>
      <c r="Z55" s="15">
        <f t="shared" si="2"/>
        <v>67</v>
      </c>
      <c r="AA55" s="20">
        <f t="shared" si="0"/>
        <v>134</v>
      </c>
    </row>
    <row r="56" spans="1:27" ht="12.75">
      <c r="A56" s="35">
        <v>380101</v>
      </c>
      <c r="B56" s="7" t="s">
        <v>341</v>
      </c>
      <c r="C56" s="8" t="s">
        <v>562</v>
      </c>
      <c r="D56" s="7" t="s">
        <v>340</v>
      </c>
      <c r="E56" s="7" t="s">
        <v>18</v>
      </c>
      <c r="F56" s="15" t="s">
        <v>261</v>
      </c>
      <c r="G56" s="50"/>
      <c r="H56" s="7"/>
      <c r="I56" s="7">
        <v>1</v>
      </c>
      <c r="J56" s="7"/>
      <c r="K56" s="7"/>
      <c r="L56" s="7"/>
      <c r="M56" s="7"/>
      <c r="N56" s="7"/>
      <c r="O56" s="7"/>
      <c r="P56" s="7"/>
      <c r="Q56" s="7">
        <v>1</v>
      </c>
      <c r="R56" s="7"/>
      <c r="S56" s="7">
        <v>4</v>
      </c>
      <c r="T56" s="7">
        <v>1</v>
      </c>
      <c r="U56" s="7">
        <v>2</v>
      </c>
      <c r="V56" s="7"/>
      <c r="W56" s="7"/>
      <c r="X56" s="109"/>
      <c r="Y56" s="27">
        <f t="shared" si="1"/>
        <v>8</v>
      </c>
      <c r="Z56" s="15">
        <f t="shared" si="2"/>
        <v>1</v>
      </c>
      <c r="AA56" s="20">
        <f t="shared" si="0"/>
        <v>9</v>
      </c>
    </row>
    <row r="57" spans="1:27" ht="12.75">
      <c r="A57" s="35">
        <v>400501</v>
      </c>
      <c r="B57" s="7" t="s">
        <v>343</v>
      </c>
      <c r="C57" s="8" t="s">
        <v>562</v>
      </c>
      <c r="D57" s="7" t="s">
        <v>342</v>
      </c>
      <c r="E57" s="7" t="s">
        <v>18</v>
      </c>
      <c r="F57" s="15" t="s">
        <v>273</v>
      </c>
      <c r="G57" s="5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1</v>
      </c>
      <c r="T57" s="7">
        <v>1</v>
      </c>
      <c r="U57" s="7"/>
      <c r="V57" s="7">
        <v>1</v>
      </c>
      <c r="W57" s="7"/>
      <c r="X57" s="109"/>
      <c r="Y57" s="27">
        <f t="shared" si="1"/>
        <v>1</v>
      </c>
      <c r="Z57" s="15">
        <f t="shared" si="2"/>
        <v>2</v>
      </c>
      <c r="AA57" s="20">
        <f t="shared" si="0"/>
        <v>3</v>
      </c>
    </row>
    <row r="58" spans="1:27" ht="12.75">
      <c r="A58" s="35">
        <v>400501</v>
      </c>
      <c r="B58" s="7" t="s">
        <v>345</v>
      </c>
      <c r="C58" s="8" t="s">
        <v>562</v>
      </c>
      <c r="D58" s="7" t="s">
        <v>344</v>
      </c>
      <c r="E58" s="7" t="s">
        <v>18</v>
      </c>
      <c r="F58" s="15" t="s">
        <v>273</v>
      </c>
      <c r="G58" s="50"/>
      <c r="H58" s="7"/>
      <c r="I58" s="7"/>
      <c r="J58" s="7">
        <v>1</v>
      </c>
      <c r="K58" s="7"/>
      <c r="L58" s="7"/>
      <c r="M58" s="7">
        <v>1</v>
      </c>
      <c r="N58" s="7"/>
      <c r="O58" s="7"/>
      <c r="P58" s="7"/>
      <c r="Q58" s="7"/>
      <c r="R58" s="7"/>
      <c r="S58" s="7">
        <v>1</v>
      </c>
      <c r="T58" s="7">
        <v>1</v>
      </c>
      <c r="U58" s="7"/>
      <c r="V58" s="7">
        <v>1</v>
      </c>
      <c r="W58" s="7"/>
      <c r="X58" s="109"/>
      <c r="Y58" s="27">
        <f t="shared" si="1"/>
        <v>2</v>
      </c>
      <c r="Z58" s="15">
        <f t="shared" si="2"/>
        <v>3</v>
      </c>
      <c r="AA58" s="20">
        <f t="shared" si="0"/>
        <v>5</v>
      </c>
    </row>
    <row r="59" spans="1:27" ht="12.75">
      <c r="A59" s="35">
        <v>400510</v>
      </c>
      <c r="B59" s="7" t="s">
        <v>347</v>
      </c>
      <c r="C59" s="8" t="s">
        <v>562</v>
      </c>
      <c r="D59" s="7" t="s">
        <v>346</v>
      </c>
      <c r="E59" s="7" t="s">
        <v>18</v>
      </c>
      <c r="F59" s="15" t="s">
        <v>273</v>
      </c>
      <c r="G59" s="5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1</v>
      </c>
      <c r="T59" s="7"/>
      <c r="U59" s="7"/>
      <c r="V59" s="7"/>
      <c r="W59" s="7"/>
      <c r="X59" s="109"/>
      <c r="Y59" s="27">
        <f t="shared" si="1"/>
        <v>1</v>
      </c>
      <c r="Z59" s="15">
        <f t="shared" si="2"/>
        <v>0</v>
      </c>
      <c r="AA59" s="20">
        <f t="shared" si="0"/>
        <v>1</v>
      </c>
    </row>
    <row r="60" spans="1:27" ht="12.75">
      <c r="A60" s="35">
        <v>400601</v>
      </c>
      <c r="B60" s="7" t="s">
        <v>773</v>
      </c>
      <c r="C60" s="8" t="s">
        <v>562</v>
      </c>
      <c r="D60" s="7" t="s">
        <v>348</v>
      </c>
      <c r="E60" s="7" t="s">
        <v>41</v>
      </c>
      <c r="F60" s="15" t="s">
        <v>243</v>
      </c>
      <c r="G60" s="50">
        <v>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4</v>
      </c>
      <c r="T60" s="7"/>
      <c r="U60" s="7">
        <v>1</v>
      </c>
      <c r="V60" s="7"/>
      <c r="W60" s="7"/>
      <c r="X60" s="109"/>
      <c r="Y60" s="27">
        <f t="shared" si="1"/>
        <v>6</v>
      </c>
      <c r="Z60" s="15">
        <f t="shared" si="2"/>
        <v>0</v>
      </c>
      <c r="AA60" s="20">
        <f t="shared" si="0"/>
        <v>6</v>
      </c>
    </row>
    <row r="61" spans="1:27" ht="12.75">
      <c r="A61" s="35">
        <v>400699</v>
      </c>
      <c r="B61" s="7" t="s">
        <v>350</v>
      </c>
      <c r="C61" s="8" t="s">
        <v>562</v>
      </c>
      <c r="D61" s="7" t="s">
        <v>349</v>
      </c>
      <c r="E61" s="7" t="s">
        <v>41</v>
      </c>
      <c r="F61" s="15" t="s">
        <v>243</v>
      </c>
      <c r="G61" s="5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v>3</v>
      </c>
      <c r="T61" s="7"/>
      <c r="U61" s="7">
        <v>1</v>
      </c>
      <c r="V61" s="7">
        <v>1</v>
      </c>
      <c r="W61" s="7"/>
      <c r="X61" s="109"/>
      <c r="Y61" s="27">
        <f t="shared" si="1"/>
        <v>4</v>
      </c>
      <c r="Z61" s="15">
        <f t="shared" si="2"/>
        <v>1</v>
      </c>
      <c r="AA61" s="20">
        <f t="shared" si="0"/>
        <v>5</v>
      </c>
    </row>
    <row r="62" spans="1:27" ht="12.75">
      <c r="A62" s="35">
        <v>400801</v>
      </c>
      <c r="B62" s="7" t="s">
        <v>352</v>
      </c>
      <c r="C62" s="8" t="s">
        <v>562</v>
      </c>
      <c r="D62" s="7" t="s">
        <v>351</v>
      </c>
      <c r="E62" s="7" t="s">
        <v>18</v>
      </c>
      <c r="F62" s="15" t="s">
        <v>273</v>
      </c>
      <c r="G62" s="5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1</v>
      </c>
      <c r="T62" s="7"/>
      <c r="U62" s="7"/>
      <c r="V62" s="7"/>
      <c r="W62" s="7"/>
      <c r="X62" s="109"/>
      <c r="Y62" s="27">
        <f t="shared" si="1"/>
        <v>1</v>
      </c>
      <c r="Z62" s="15">
        <f t="shared" si="2"/>
        <v>0</v>
      </c>
      <c r="AA62" s="20">
        <f t="shared" si="0"/>
        <v>1</v>
      </c>
    </row>
    <row r="63" spans="1:27" ht="12.75">
      <c r="A63" s="35">
        <v>400801</v>
      </c>
      <c r="B63" s="7" t="s">
        <v>354</v>
      </c>
      <c r="C63" s="8" t="s">
        <v>562</v>
      </c>
      <c r="D63" s="7" t="s">
        <v>353</v>
      </c>
      <c r="E63" s="7" t="s">
        <v>18</v>
      </c>
      <c r="F63" s="15" t="s">
        <v>273</v>
      </c>
      <c r="G63" s="5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v>2</v>
      </c>
      <c r="T63" s="7"/>
      <c r="U63" s="7"/>
      <c r="V63" s="7"/>
      <c r="W63" s="7"/>
      <c r="X63" s="109"/>
      <c r="Y63" s="27">
        <f t="shared" si="1"/>
        <v>2</v>
      </c>
      <c r="Z63" s="15">
        <f t="shared" si="2"/>
        <v>0</v>
      </c>
      <c r="AA63" s="20">
        <f t="shared" si="0"/>
        <v>2</v>
      </c>
    </row>
    <row r="64" spans="1:27" ht="12.75">
      <c r="A64" s="35">
        <v>420101</v>
      </c>
      <c r="B64" s="7" t="s">
        <v>356</v>
      </c>
      <c r="C64" s="8" t="s">
        <v>562</v>
      </c>
      <c r="D64" s="7" t="s">
        <v>355</v>
      </c>
      <c r="E64" s="7" t="s">
        <v>18</v>
      </c>
      <c r="F64" s="15" t="s">
        <v>264</v>
      </c>
      <c r="G64" s="50">
        <v>1</v>
      </c>
      <c r="H64" s="7"/>
      <c r="I64" s="7"/>
      <c r="J64" s="7">
        <v>8</v>
      </c>
      <c r="K64" s="7"/>
      <c r="L64" s="7">
        <v>1</v>
      </c>
      <c r="M64" s="7">
        <v>1</v>
      </c>
      <c r="N64" s="7">
        <v>1</v>
      </c>
      <c r="O64" s="7"/>
      <c r="P64" s="7"/>
      <c r="Q64" s="7">
        <v>1</v>
      </c>
      <c r="R64" s="7">
        <v>7</v>
      </c>
      <c r="S64" s="7">
        <v>20</v>
      </c>
      <c r="T64" s="7">
        <v>97</v>
      </c>
      <c r="U64" s="7">
        <v>6</v>
      </c>
      <c r="V64" s="7">
        <v>11</v>
      </c>
      <c r="W64" s="7"/>
      <c r="X64" s="109"/>
      <c r="Y64" s="27">
        <f t="shared" si="1"/>
        <v>29</v>
      </c>
      <c r="Z64" s="15">
        <f t="shared" si="2"/>
        <v>125</v>
      </c>
      <c r="AA64" s="20">
        <f t="shared" si="0"/>
        <v>154</v>
      </c>
    </row>
    <row r="65" spans="1:27" ht="12.75">
      <c r="A65" s="35">
        <v>450201</v>
      </c>
      <c r="B65" s="7" t="s">
        <v>358</v>
      </c>
      <c r="C65" s="8" t="s">
        <v>562</v>
      </c>
      <c r="D65" s="7" t="s">
        <v>357</v>
      </c>
      <c r="E65" s="7" t="s">
        <v>18</v>
      </c>
      <c r="F65" s="15" t="s">
        <v>264</v>
      </c>
      <c r="G65" s="50"/>
      <c r="H65" s="7"/>
      <c r="I65" s="7"/>
      <c r="J65" s="7"/>
      <c r="K65" s="7"/>
      <c r="L65" s="7"/>
      <c r="M65" s="7">
        <v>1</v>
      </c>
      <c r="N65" s="7"/>
      <c r="O65" s="7"/>
      <c r="P65" s="7"/>
      <c r="Q65" s="7"/>
      <c r="R65" s="7"/>
      <c r="S65" s="7">
        <v>3</v>
      </c>
      <c r="T65" s="7">
        <v>15</v>
      </c>
      <c r="U65" s="7"/>
      <c r="V65" s="7">
        <v>2</v>
      </c>
      <c r="W65" s="7"/>
      <c r="X65" s="109"/>
      <c r="Y65" s="27">
        <f t="shared" si="1"/>
        <v>4</v>
      </c>
      <c r="Z65" s="15">
        <f t="shared" si="2"/>
        <v>17</v>
      </c>
      <c r="AA65" s="20">
        <f t="shared" si="0"/>
        <v>21</v>
      </c>
    </row>
    <row r="66" spans="1:27" ht="12.75">
      <c r="A66" s="35">
        <v>450601</v>
      </c>
      <c r="B66" s="7" t="s">
        <v>360</v>
      </c>
      <c r="C66" s="8" t="s">
        <v>562</v>
      </c>
      <c r="D66" s="7" t="s">
        <v>359</v>
      </c>
      <c r="E66" s="7" t="s">
        <v>18</v>
      </c>
      <c r="F66" s="15" t="s">
        <v>264</v>
      </c>
      <c r="G66" s="50"/>
      <c r="H66" s="7"/>
      <c r="I66" s="7"/>
      <c r="J66" s="7">
        <v>1</v>
      </c>
      <c r="K66" s="7"/>
      <c r="L66" s="7"/>
      <c r="M66" s="7">
        <v>1</v>
      </c>
      <c r="N66" s="7"/>
      <c r="O66" s="7"/>
      <c r="P66" s="7"/>
      <c r="Q66" s="7">
        <v>2</v>
      </c>
      <c r="R66" s="7"/>
      <c r="S66" s="7">
        <v>19</v>
      </c>
      <c r="T66" s="7">
        <v>1</v>
      </c>
      <c r="U66" s="7">
        <v>2</v>
      </c>
      <c r="V66" s="7"/>
      <c r="W66" s="7"/>
      <c r="X66" s="109"/>
      <c r="Y66" s="27">
        <f t="shared" si="1"/>
        <v>24</v>
      </c>
      <c r="Z66" s="15">
        <f t="shared" si="2"/>
        <v>2</v>
      </c>
      <c r="AA66" s="20">
        <f t="shared" si="0"/>
        <v>26</v>
      </c>
    </row>
    <row r="67" spans="1:27" ht="12.75">
      <c r="A67" s="35">
        <v>450602</v>
      </c>
      <c r="B67" s="7" t="s">
        <v>362</v>
      </c>
      <c r="C67" s="8" t="s">
        <v>562</v>
      </c>
      <c r="D67" s="7" t="s">
        <v>361</v>
      </c>
      <c r="E67" s="7" t="s">
        <v>41</v>
      </c>
      <c r="F67" s="15" t="s">
        <v>243</v>
      </c>
      <c r="G67" s="5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>
        <v>5</v>
      </c>
      <c r="T67" s="7">
        <v>1</v>
      </c>
      <c r="U67" s="7"/>
      <c r="V67" s="7"/>
      <c r="W67" s="7"/>
      <c r="X67" s="109"/>
      <c r="Y67" s="27">
        <f t="shared" si="1"/>
        <v>5</v>
      </c>
      <c r="Z67" s="15">
        <f t="shared" si="2"/>
        <v>1</v>
      </c>
      <c r="AA67" s="20">
        <f t="shared" si="0"/>
        <v>6</v>
      </c>
    </row>
    <row r="68" spans="1:27" ht="12.75">
      <c r="A68" s="35">
        <v>450603</v>
      </c>
      <c r="B68" s="7" t="s">
        <v>364</v>
      </c>
      <c r="C68" s="8" t="s">
        <v>562</v>
      </c>
      <c r="D68" s="7" t="s">
        <v>363</v>
      </c>
      <c r="E68" s="7" t="s">
        <v>18</v>
      </c>
      <c r="F68" s="15" t="s">
        <v>264</v>
      </c>
      <c r="G68" s="50"/>
      <c r="H68" s="7"/>
      <c r="I68" s="7"/>
      <c r="J68" s="7">
        <v>1</v>
      </c>
      <c r="K68" s="7"/>
      <c r="L68" s="7"/>
      <c r="M68" s="7"/>
      <c r="N68" s="7">
        <v>1</v>
      </c>
      <c r="O68" s="7"/>
      <c r="P68" s="7"/>
      <c r="Q68" s="7"/>
      <c r="R68" s="7"/>
      <c r="S68" s="7">
        <v>6</v>
      </c>
      <c r="T68" s="7">
        <v>1</v>
      </c>
      <c r="U68" s="7"/>
      <c r="V68" s="7"/>
      <c r="W68" s="7"/>
      <c r="X68" s="109"/>
      <c r="Y68" s="27">
        <f t="shared" si="1"/>
        <v>6</v>
      </c>
      <c r="Z68" s="15">
        <f t="shared" si="2"/>
        <v>3</v>
      </c>
      <c r="AA68" s="20">
        <f t="shared" si="0"/>
        <v>9</v>
      </c>
    </row>
    <row r="69" spans="1:27" ht="12.75">
      <c r="A69" s="35">
        <v>451001</v>
      </c>
      <c r="B69" s="7" t="s">
        <v>366</v>
      </c>
      <c r="C69" s="8" t="s">
        <v>562</v>
      </c>
      <c r="D69" s="7" t="s">
        <v>365</v>
      </c>
      <c r="E69" s="7" t="s">
        <v>18</v>
      </c>
      <c r="F69" s="15" t="s">
        <v>264</v>
      </c>
      <c r="G69" s="50"/>
      <c r="H69" s="7"/>
      <c r="I69" s="7"/>
      <c r="J69" s="7">
        <v>1</v>
      </c>
      <c r="K69" s="7"/>
      <c r="L69" s="7"/>
      <c r="M69" s="7"/>
      <c r="N69" s="7"/>
      <c r="O69" s="7"/>
      <c r="P69" s="7"/>
      <c r="Q69" s="7">
        <v>3</v>
      </c>
      <c r="R69" s="7">
        <v>3</v>
      </c>
      <c r="S69" s="7">
        <v>26</v>
      </c>
      <c r="T69" s="7">
        <v>14</v>
      </c>
      <c r="U69" s="7">
        <v>2</v>
      </c>
      <c r="V69" s="7">
        <v>5</v>
      </c>
      <c r="W69" s="7"/>
      <c r="X69" s="109"/>
      <c r="Y69" s="27">
        <f t="shared" si="1"/>
        <v>31</v>
      </c>
      <c r="Z69" s="15">
        <f t="shared" si="2"/>
        <v>23</v>
      </c>
      <c r="AA69" s="20">
        <f t="shared" si="0"/>
        <v>54</v>
      </c>
    </row>
    <row r="70" spans="1:27" ht="12.75">
      <c r="A70" s="35">
        <v>451101</v>
      </c>
      <c r="B70" s="7" t="s">
        <v>368</v>
      </c>
      <c r="C70" s="8" t="s">
        <v>562</v>
      </c>
      <c r="D70" s="7" t="s">
        <v>367</v>
      </c>
      <c r="E70" s="7" t="s">
        <v>18</v>
      </c>
      <c r="F70" s="15" t="s">
        <v>264</v>
      </c>
      <c r="G70" s="50"/>
      <c r="H70" s="7"/>
      <c r="I70" s="7"/>
      <c r="J70" s="7">
        <v>3</v>
      </c>
      <c r="K70" s="7"/>
      <c r="L70" s="7"/>
      <c r="M70" s="7"/>
      <c r="N70" s="7">
        <v>1</v>
      </c>
      <c r="O70" s="7"/>
      <c r="P70" s="7"/>
      <c r="Q70" s="7">
        <v>3</v>
      </c>
      <c r="R70" s="7">
        <v>1</v>
      </c>
      <c r="S70" s="7">
        <v>10</v>
      </c>
      <c r="T70" s="7">
        <v>7</v>
      </c>
      <c r="U70" s="7">
        <v>2</v>
      </c>
      <c r="V70" s="7">
        <v>2</v>
      </c>
      <c r="W70" s="7"/>
      <c r="X70" s="109"/>
      <c r="Y70" s="27">
        <f t="shared" si="1"/>
        <v>15</v>
      </c>
      <c r="Z70" s="15">
        <f t="shared" si="2"/>
        <v>14</v>
      </c>
      <c r="AA70" s="20">
        <f t="shared" si="0"/>
        <v>29</v>
      </c>
    </row>
    <row r="71" spans="1:27" ht="12.75">
      <c r="A71" s="35">
        <v>459999</v>
      </c>
      <c r="B71" s="7" t="s">
        <v>370</v>
      </c>
      <c r="C71" s="8" t="s">
        <v>562</v>
      </c>
      <c r="D71" s="7" t="s">
        <v>369</v>
      </c>
      <c r="E71" s="7" t="s">
        <v>18</v>
      </c>
      <c r="F71" s="15" t="s">
        <v>264</v>
      </c>
      <c r="G71" s="50"/>
      <c r="H71" s="7"/>
      <c r="I71" s="7"/>
      <c r="J71" s="7"/>
      <c r="K71" s="7"/>
      <c r="L71" s="7"/>
      <c r="M71" s="7"/>
      <c r="N71" s="7"/>
      <c r="O71" s="7"/>
      <c r="P71" s="7"/>
      <c r="Q71" s="7">
        <v>2</v>
      </c>
      <c r="R71" s="7">
        <v>2</v>
      </c>
      <c r="S71" s="7">
        <v>8</v>
      </c>
      <c r="T71" s="7">
        <v>5</v>
      </c>
      <c r="U71" s="7">
        <v>2</v>
      </c>
      <c r="V71" s="7">
        <v>1</v>
      </c>
      <c r="W71" s="7"/>
      <c r="X71" s="109"/>
      <c r="Y71" s="27">
        <f t="shared" si="1"/>
        <v>12</v>
      </c>
      <c r="Z71" s="15">
        <f t="shared" si="2"/>
        <v>8</v>
      </c>
      <c r="AA71" s="20">
        <f aca="true" t="shared" si="3" ref="AA71:AA142">SUM(Y71:Z71)</f>
        <v>20</v>
      </c>
    </row>
    <row r="72" spans="1:27" ht="12.75">
      <c r="A72" s="35">
        <v>500501</v>
      </c>
      <c r="B72" s="7" t="s">
        <v>372</v>
      </c>
      <c r="C72" s="8" t="s">
        <v>562</v>
      </c>
      <c r="D72" s="7" t="s">
        <v>371</v>
      </c>
      <c r="E72" s="7" t="s">
        <v>18</v>
      </c>
      <c r="F72" s="15" t="s">
        <v>373</v>
      </c>
      <c r="G72" s="50"/>
      <c r="H72" s="7"/>
      <c r="I72" s="7">
        <v>1</v>
      </c>
      <c r="J72" s="7">
        <v>1</v>
      </c>
      <c r="K72" s="7"/>
      <c r="L72" s="7"/>
      <c r="M72" s="7"/>
      <c r="N72" s="7"/>
      <c r="O72" s="7"/>
      <c r="P72" s="7"/>
      <c r="Q72" s="7">
        <v>1</v>
      </c>
      <c r="R72" s="7"/>
      <c r="S72" s="7">
        <v>8</v>
      </c>
      <c r="T72" s="7">
        <v>4</v>
      </c>
      <c r="U72" s="7"/>
      <c r="V72" s="7"/>
      <c r="W72" s="7"/>
      <c r="X72" s="109"/>
      <c r="Y72" s="27">
        <f aca="true" t="shared" si="4" ref="Y72:Y143">G72+I72+K72+M72+O72+Q72+S72+U72+W72</f>
        <v>10</v>
      </c>
      <c r="Z72" s="15">
        <f aca="true" t="shared" si="5" ref="Z72:Z143">H72+J72+L72+N72+P72+R72+T72+V72+X72</f>
        <v>5</v>
      </c>
      <c r="AA72" s="20">
        <f t="shared" si="3"/>
        <v>15</v>
      </c>
    </row>
    <row r="73" spans="1:27" ht="12.75">
      <c r="A73" s="35">
        <v>500602</v>
      </c>
      <c r="B73" s="7" t="s">
        <v>375</v>
      </c>
      <c r="C73" s="8" t="s">
        <v>562</v>
      </c>
      <c r="D73" s="7" t="s">
        <v>374</v>
      </c>
      <c r="E73" s="7" t="s">
        <v>18</v>
      </c>
      <c r="F73" s="15" t="s">
        <v>373</v>
      </c>
      <c r="G73" s="50"/>
      <c r="H73" s="7"/>
      <c r="I73" s="7">
        <v>1</v>
      </c>
      <c r="J73" s="7"/>
      <c r="K73" s="7"/>
      <c r="L73" s="7"/>
      <c r="M73" s="7">
        <v>2</v>
      </c>
      <c r="N73" s="7">
        <v>1</v>
      </c>
      <c r="O73" s="7">
        <v>1</v>
      </c>
      <c r="P73" s="7"/>
      <c r="Q73" s="7">
        <v>1</v>
      </c>
      <c r="R73" s="7"/>
      <c r="S73" s="7">
        <v>17</v>
      </c>
      <c r="T73" s="7">
        <v>7</v>
      </c>
      <c r="U73" s="7">
        <v>1</v>
      </c>
      <c r="V73" s="7"/>
      <c r="W73" s="7"/>
      <c r="X73" s="109"/>
      <c r="Y73" s="27">
        <f t="shared" si="4"/>
        <v>23</v>
      </c>
      <c r="Z73" s="15">
        <f t="shared" si="5"/>
        <v>8</v>
      </c>
      <c r="AA73" s="20">
        <f t="shared" si="3"/>
        <v>31</v>
      </c>
    </row>
    <row r="74" spans="1:27" ht="12.75">
      <c r="A74" s="35">
        <v>500702</v>
      </c>
      <c r="B74" s="7" t="s">
        <v>377</v>
      </c>
      <c r="C74" s="8" t="s">
        <v>562</v>
      </c>
      <c r="D74" s="7" t="s">
        <v>376</v>
      </c>
      <c r="E74" s="7" t="s">
        <v>18</v>
      </c>
      <c r="F74" s="15" t="s">
        <v>373</v>
      </c>
      <c r="G74" s="50"/>
      <c r="H74" s="7"/>
      <c r="I74" s="7"/>
      <c r="J74" s="7"/>
      <c r="K74" s="7"/>
      <c r="L74" s="7">
        <v>1</v>
      </c>
      <c r="M74" s="7"/>
      <c r="N74" s="7"/>
      <c r="O74" s="7"/>
      <c r="P74" s="7"/>
      <c r="Q74" s="7"/>
      <c r="R74" s="7">
        <v>1</v>
      </c>
      <c r="S74" s="7">
        <v>1</v>
      </c>
      <c r="T74" s="7">
        <v>8</v>
      </c>
      <c r="U74" s="7"/>
      <c r="V74" s="7">
        <v>1</v>
      </c>
      <c r="W74" s="7"/>
      <c r="X74" s="109"/>
      <c r="Y74" s="27">
        <f t="shared" si="4"/>
        <v>1</v>
      </c>
      <c r="Z74" s="15">
        <f t="shared" si="5"/>
        <v>11</v>
      </c>
      <c r="AA74" s="20">
        <f t="shared" si="3"/>
        <v>12</v>
      </c>
    </row>
    <row r="75" spans="1:27" ht="12.75">
      <c r="A75" s="35">
        <v>500702</v>
      </c>
      <c r="B75" s="7" t="s">
        <v>379</v>
      </c>
      <c r="C75" s="8" t="s">
        <v>562</v>
      </c>
      <c r="D75" s="7" t="s">
        <v>378</v>
      </c>
      <c r="E75" s="7" t="s">
        <v>18</v>
      </c>
      <c r="F75" s="15" t="s">
        <v>373</v>
      </c>
      <c r="G75" s="50"/>
      <c r="H75" s="7"/>
      <c r="I75" s="7">
        <v>1</v>
      </c>
      <c r="J75" s="7"/>
      <c r="K75" s="7"/>
      <c r="L75" s="7"/>
      <c r="M75" s="7"/>
      <c r="N75" s="7"/>
      <c r="O75" s="7"/>
      <c r="P75" s="7"/>
      <c r="Q75" s="7"/>
      <c r="R75" s="7"/>
      <c r="S75" s="7">
        <v>9</v>
      </c>
      <c r="T75" s="7">
        <v>4</v>
      </c>
      <c r="U75" s="7"/>
      <c r="V75" s="7">
        <v>1</v>
      </c>
      <c r="W75" s="7"/>
      <c r="X75" s="109"/>
      <c r="Y75" s="27">
        <f t="shared" si="4"/>
        <v>10</v>
      </c>
      <c r="Z75" s="15">
        <f t="shared" si="5"/>
        <v>5</v>
      </c>
      <c r="AA75" s="20">
        <f t="shared" si="3"/>
        <v>15</v>
      </c>
    </row>
    <row r="76" spans="1:27" ht="12.75">
      <c r="A76" s="35">
        <v>500702</v>
      </c>
      <c r="B76" s="7" t="s">
        <v>381</v>
      </c>
      <c r="C76" s="8" t="s">
        <v>562</v>
      </c>
      <c r="D76" s="7" t="s">
        <v>380</v>
      </c>
      <c r="E76" s="7" t="s">
        <v>18</v>
      </c>
      <c r="F76" s="15" t="s">
        <v>373</v>
      </c>
      <c r="G76" s="50">
        <v>1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v>2</v>
      </c>
      <c r="U76" s="7"/>
      <c r="V76" s="7"/>
      <c r="W76" s="7"/>
      <c r="X76" s="109"/>
      <c r="Y76" s="27">
        <f t="shared" si="4"/>
        <v>1</v>
      </c>
      <c r="Z76" s="15">
        <f t="shared" si="5"/>
        <v>2</v>
      </c>
      <c r="AA76" s="20">
        <f t="shared" si="3"/>
        <v>3</v>
      </c>
    </row>
    <row r="77" spans="1:27" ht="12.75">
      <c r="A77" s="35">
        <v>500703</v>
      </c>
      <c r="B77" s="7" t="s">
        <v>383</v>
      </c>
      <c r="C77" s="8" t="s">
        <v>562</v>
      </c>
      <c r="D77" s="7" t="s">
        <v>382</v>
      </c>
      <c r="E77" s="7" t="s">
        <v>18</v>
      </c>
      <c r="F77" s="15" t="s">
        <v>373</v>
      </c>
      <c r="G77" s="50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1</v>
      </c>
      <c r="S77" s="7">
        <v>1</v>
      </c>
      <c r="T77" s="7">
        <v>8</v>
      </c>
      <c r="U77" s="7"/>
      <c r="V77" s="7">
        <v>1</v>
      </c>
      <c r="W77" s="7"/>
      <c r="X77" s="109"/>
      <c r="Y77" s="27">
        <f t="shared" si="4"/>
        <v>1</v>
      </c>
      <c r="Z77" s="15">
        <f t="shared" si="5"/>
        <v>10</v>
      </c>
      <c r="AA77" s="20">
        <f t="shared" si="3"/>
        <v>11</v>
      </c>
    </row>
    <row r="78" spans="1:27" ht="12.75">
      <c r="A78" s="35">
        <v>500901</v>
      </c>
      <c r="B78" s="7" t="s">
        <v>385</v>
      </c>
      <c r="C78" s="8" t="s">
        <v>562</v>
      </c>
      <c r="D78" s="7" t="s">
        <v>384</v>
      </c>
      <c r="E78" s="7" t="s">
        <v>18</v>
      </c>
      <c r="F78" s="15" t="s">
        <v>373</v>
      </c>
      <c r="G78" s="5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>
        <v>3</v>
      </c>
      <c r="T78" s="7">
        <v>3</v>
      </c>
      <c r="U78" s="7"/>
      <c r="V78" s="7">
        <v>1</v>
      </c>
      <c r="W78" s="7"/>
      <c r="X78" s="109"/>
      <c r="Y78" s="27">
        <f t="shared" si="4"/>
        <v>3</v>
      </c>
      <c r="Z78" s="15">
        <f t="shared" si="5"/>
        <v>4</v>
      </c>
      <c r="AA78" s="20">
        <f t="shared" si="3"/>
        <v>7</v>
      </c>
    </row>
    <row r="79" spans="1:27" ht="12.75">
      <c r="A79" s="35">
        <v>500901</v>
      </c>
      <c r="B79" s="7" t="s">
        <v>387</v>
      </c>
      <c r="C79" s="8" t="s">
        <v>562</v>
      </c>
      <c r="D79" s="7" t="s">
        <v>386</v>
      </c>
      <c r="E79" s="7" t="s">
        <v>18</v>
      </c>
      <c r="F79" s="15" t="s">
        <v>373</v>
      </c>
      <c r="G79" s="50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1</v>
      </c>
      <c r="S79" s="7">
        <v>9</v>
      </c>
      <c r="T79" s="7">
        <v>4</v>
      </c>
      <c r="U79" s="7">
        <v>2</v>
      </c>
      <c r="V79" s="7">
        <v>1</v>
      </c>
      <c r="W79" s="7"/>
      <c r="X79" s="109"/>
      <c r="Y79" s="27">
        <f t="shared" si="4"/>
        <v>11</v>
      </c>
      <c r="Z79" s="15">
        <f t="shared" si="5"/>
        <v>6</v>
      </c>
      <c r="AA79" s="20">
        <f t="shared" si="3"/>
        <v>17</v>
      </c>
    </row>
    <row r="80" spans="1:27" ht="12.75">
      <c r="A80" s="35">
        <v>510201</v>
      </c>
      <c r="B80" s="7" t="s">
        <v>389</v>
      </c>
      <c r="C80" s="8" t="s">
        <v>562</v>
      </c>
      <c r="D80" s="7" t="s">
        <v>388</v>
      </c>
      <c r="E80" s="7" t="s">
        <v>28</v>
      </c>
      <c r="F80" s="15" t="s">
        <v>28</v>
      </c>
      <c r="G80" s="5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1</v>
      </c>
      <c r="T80" s="7">
        <v>44</v>
      </c>
      <c r="U80" s="7"/>
      <c r="V80" s="7">
        <v>6</v>
      </c>
      <c r="W80" s="7"/>
      <c r="X80" s="109"/>
      <c r="Y80" s="27">
        <f t="shared" si="4"/>
        <v>1</v>
      </c>
      <c r="Z80" s="15">
        <f t="shared" si="5"/>
        <v>50</v>
      </c>
      <c r="AA80" s="20">
        <f t="shared" si="3"/>
        <v>51</v>
      </c>
    </row>
    <row r="81" spans="1:27" ht="12.75">
      <c r="A81" s="35">
        <v>510701</v>
      </c>
      <c r="B81" s="7" t="s">
        <v>391</v>
      </c>
      <c r="C81" s="8" t="s">
        <v>562</v>
      </c>
      <c r="D81" s="7" t="s">
        <v>390</v>
      </c>
      <c r="E81" s="7" t="s">
        <v>29</v>
      </c>
      <c r="F81" s="15" t="s">
        <v>29</v>
      </c>
      <c r="G81" s="5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1</v>
      </c>
      <c r="U81" s="7">
        <v>1</v>
      </c>
      <c r="V81" s="7">
        <v>1</v>
      </c>
      <c r="W81" s="7"/>
      <c r="X81" s="109"/>
      <c r="Y81" s="27">
        <f t="shared" si="4"/>
        <v>1</v>
      </c>
      <c r="Z81" s="15">
        <f t="shared" si="5"/>
        <v>2</v>
      </c>
      <c r="AA81" s="20">
        <f t="shared" si="3"/>
        <v>3</v>
      </c>
    </row>
    <row r="82" spans="1:27" ht="12.75">
      <c r="A82" s="35">
        <v>511005</v>
      </c>
      <c r="B82" s="7" t="s">
        <v>393</v>
      </c>
      <c r="C82" s="8" t="s">
        <v>562</v>
      </c>
      <c r="D82" s="7" t="s">
        <v>392</v>
      </c>
      <c r="E82" s="7" t="s">
        <v>41</v>
      </c>
      <c r="F82" s="15" t="s">
        <v>243</v>
      </c>
      <c r="G82" s="50"/>
      <c r="H82" s="7"/>
      <c r="I82" s="7"/>
      <c r="J82" s="7"/>
      <c r="K82" s="7"/>
      <c r="L82" s="7"/>
      <c r="M82" s="7"/>
      <c r="N82" s="7">
        <v>1</v>
      </c>
      <c r="O82" s="7"/>
      <c r="P82" s="7"/>
      <c r="Q82" s="7"/>
      <c r="R82" s="7">
        <v>1</v>
      </c>
      <c r="S82" s="7">
        <v>2</v>
      </c>
      <c r="T82" s="7">
        <v>2</v>
      </c>
      <c r="U82" s="7">
        <v>1</v>
      </c>
      <c r="V82" s="7"/>
      <c r="W82" s="7"/>
      <c r="X82" s="109"/>
      <c r="Y82" s="27">
        <f t="shared" si="4"/>
        <v>3</v>
      </c>
      <c r="Z82" s="15">
        <f t="shared" si="5"/>
        <v>4</v>
      </c>
      <c r="AA82" s="20">
        <f t="shared" si="3"/>
        <v>7</v>
      </c>
    </row>
    <row r="83" spans="1:27" ht="12.75">
      <c r="A83" s="35">
        <v>512003</v>
      </c>
      <c r="B83" s="7" t="s">
        <v>395</v>
      </c>
      <c r="C83" s="8" t="s">
        <v>562</v>
      </c>
      <c r="D83" s="7" t="s">
        <v>394</v>
      </c>
      <c r="E83" s="7" t="s">
        <v>17</v>
      </c>
      <c r="F83" s="15" t="s">
        <v>31</v>
      </c>
      <c r="G83" s="50"/>
      <c r="H83" s="7"/>
      <c r="I83" s="7"/>
      <c r="J83" s="7"/>
      <c r="K83" s="7"/>
      <c r="L83" s="7"/>
      <c r="M83" s="7"/>
      <c r="N83" s="7">
        <v>1</v>
      </c>
      <c r="O83" s="7"/>
      <c r="P83" s="7"/>
      <c r="Q83" s="7"/>
      <c r="R83" s="7"/>
      <c r="S83" s="7">
        <v>1</v>
      </c>
      <c r="T83" s="7">
        <v>1</v>
      </c>
      <c r="U83" s="7"/>
      <c r="V83" s="7"/>
      <c r="W83" s="7"/>
      <c r="X83" s="109"/>
      <c r="Y83" s="27">
        <f t="shared" si="4"/>
        <v>1</v>
      </c>
      <c r="Z83" s="15">
        <f t="shared" si="5"/>
        <v>2</v>
      </c>
      <c r="AA83" s="20">
        <f t="shared" si="3"/>
        <v>3</v>
      </c>
    </row>
    <row r="84" spans="1:27" ht="12.75">
      <c r="A84" s="35">
        <v>513101</v>
      </c>
      <c r="B84" s="7" t="s">
        <v>397</v>
      </c>
      <c r="C84" s="8" t="s">
        <v>562</v>
      </c>
      <c r="D84" s="7" t="s">
        <v>396</v>
      </c>
      <c r="E84" s="7" t="s">
        <v>41</v>
      </c>
      <c r="F84" s="15" t="s">
        <v>243</v>
      </c>
      <c r="G84" s="50"/>
      <c r="H84" s="7">
        <v>1</v>
      </c>
      <c r="I84" s="7">
        <v>2</v>
      </c>
      <c r="J84" s="7"/>
      <c r="K84" s="7"/>
      <c r="L84" s="7"/>
      <c r="M84" s="7"/>
      <c r="N84" s="7">
        <v>3</v>
      </c>
      <c r="O84" s="7"/>
      <c r="P84" s="7"/>
      <c r="Q84" s="7"/>
      <c r="R84" s="7">
        <v>1</v>
      </c>
      <c r="S84" s="7">
        <v>4</v>
      </c>
      <c r="T84" s="7">
        <v>31</v>
      </c>
      <c r="U84" s="7"/>
      <c r="V84" s="7"/>
      <c r="W84" s="7"/>
      <c r="X84" s="109"/>
      <c r="Y84" s="27">
        <f t="shared" si="4"/>
        <v>6</v>
      </c>
      <c r="Z84" s="15">
        <f t="shared" si="5"/>
        <v>36</v>
      </c>
      <c r="AA84" s="20">
        <f t="shared" si="3"/>
        <v>42</v>
      </c>
    </row>
    <row r="85" spans="1:27" ht="12.75">
      <c r="A85" s="35">
        <v>513801</v>
      </c>
      <c r="B85" s="7" t="s">
        <v>399</v>
      </c>
      <c r="C85" s="8" t="s">
        <v>562</v>
      </c>
      <c r="D85" s="7" t="s">
        <v>398</v>
      </c>
      <c r="E85" s="7" t="s">
        <v>43</v>
      </c>
      <c r="F85" s="15" t="s">
        <v>400</v>
      </c>
      <c r="G85" s="50"/>
      <c r="H85" s="7"/>
      <c r="I85" s="7">
        <v>1</v>
      </c>
      <c r="J85" s="7">
        <v>5</v>
      </c>
      <c r="K85" s="7"/>
      <c r="L85" s="7">
        <v>1</v>
      </c>
      <c r="M85" s="7"/>
      <c r="N85" s="7">
        <v>2</v>
      </c>
      <c r="O85" s="7"/>
      <c r="P85" s="7"/>
      <c r="Q85" s="7"/>
      <c r="R85" s="7">
        <v>4</v>
      </c>
      <c r="S85" s="7">
        <v>14</v>
      </c>
      <c r="T85" s="7">
        <v>127</v>
      </c>
      <c r="U85" s="7">
        <v>1</v>
      </c>
      <c r="V85" s="7">
        <v>22</v>
      </c>
      <c r="W85" s="7"/>
      <c r="X85" s="109"/>
      <c r="Y85" s="27">
        <f t="shared" si="4"/>
        <v>16</v>
      </c>
      <c r="Z85" s="15">
        <f t="shared" si="5"/>
        <v>161</v>
      </c>
      <c r="AA85" s="20">
        <f t="shared" si="3"/>
        <v>177</v>
      </c>
    </row>
    <row r="86" spans="1:27" ht="12.75">
      <c r="A86" s="35">
        <v>520101</v>
      </c>
      <c r="B86" s="7" t="s">
        <v>402</v>
      </c>
      <c r="C86" s="8" t="s">
        <v>562</v>
      </c>
      <c r="D86" s="7" t="s">
        <v>401</v>
      </c>
      <c r="E86" s="7" t="s">
        <v>29</v>
      </c>
      <c r="F86" s="15" t="s">
        <v>29</v>
      </c>
      <c r="G86" s="50"/>
      <c r="H86" s="7"/>
      <c r="I86" s="7"/>
      <c r="J86" s="7"/>
      <c r="K86" s="7"/>
      <c r="L86" s="7"/>
      <c r="M86" s="7"/>
      <c r="N86" s="7">
        <v>1</v>
      </c>
      <c r="O86" s="7"/>
      <c r="P86" s="7"/>
      <c r="Q86" s="7"/>
      <c r="R86" s="7">
        <v>1</v>
      </c>
      <c r="S86" s="7"/>
      <c r="T86" s="7">
        <v>1</v>
      </c>
      <c r="U86" s="7"/>
      <c r="V86" s="7">
        <v>1</v>
      </c>
      <c r="W86" s="7"/>
      <c r="X86" s="109"/>
      <c r="Y86" s="27">
        <f t="shared" si="4"/>
        <v>0</v>
      </c>
      <c r="Z86" s="15">
        <f t="shared" si="5"/>
        <v>4</v>
      </c>
      <c r="AA86" s="20">
        <f t="shared" si="3"/>
        <v>4</v>
      </c>
    </row>
    <row r="87" spans="1:27" ht="12.75">
      <c r="A87" s="35">
        <v>520101</v>
      </c>
      <c r="B87" s="7" t="s">
        <v>404</v>
      </c>
      <c r="C87" s="8" t="s">
        <v>562</v>
      </c>
      <c r="D87" s="7" t="s">
        <v>403</v>
      </c>
      <c r="E87" s="7" t="s">
        <v>29</v>
      </c>
      <c r="F87" s="15" t="s">
        <v>29</v>
      </c>
      <c r="G87" s="50"/>
      <c r="H87" s="7"/>
      <c r="I87" s="7"/>
      <c r="J87" s="7"/>
      <c r="K87" s="7"/>
      <c r="L87" s="7"/>
      <c r="M87" s="7"/>
      <c r="N87" s="7"/>
      <c r="O87" s="7">
        <v>1</v>
      </c>
      <c r="P87" s="7"/>
      <c r="Q87" s="7">
        <v>1</v>
      </c>
      <c r="R87" s="7"/>
      <c r="S87" s="7"/>
      <c r="T87" s="7">
        <v>1</v>
      </c>
      <c r="U87" s="7">
        <v>3</v>
      </c>
      <c r="V87" s="7"/>
      <c r="W87" s="7"/>
      <c r="X87" s="109"/>
      <c r="Y87" s="27">
        <f t="shared" si="4"/>
        <v>5</v>
      </c>
      <c r="Z87" s="15">
        <f t="shared" si="5"/>
        <v>1</v>
      </c>
      <c r="AA87" s="20">
        <f t="shared" si="3"/>
        <v>6</v>
      </c>
    </row>
    <row r="88" spans="1:27" ht="12.75">
      <c r="A88" s="35">
        <v>520201</v>
      </c>
      <c r="B88" s="7" t="s">
        <v>406</v>
      </c>
      <c r="C88" s="8" t="s">
        <v>562</v>
      </c>
      <c r="D88" s="7" t="s">
        <v>405</v>
      </c>
      <c r="E88" s="7" t="s">
        <v>32</v>
      </c>
      <c r="F88" s="15" t="s">
        <v>32</v>
      </c>
      <c r="G88" s="50"/>
      <c r="H88" s="7"/>
      <c r="I88" s="7">
        <v>1</v>
      </c>
      <c r="J88" s="7">
        <v>1</v>
      </c>
      <c r="K88" s="7"/>
      <c r="L88" s="7"/>
      <c r="M88" s="7">
        <v>1</v>
      </c>
      <c r="N88" s="7">
        <v>1</v>
      </c>
      <c r="O88" s="7"/>
      <c r="P88" s="7"/>
      <c r="Q88" s="7">
        <v>1</v>
      </c>
      <c r="R88" s="7">
        <v>2</v>
      </c>
      <c r="S88" s="7">
        <v>30</v>
      </c>
      <c r="T88" s="7">
        <v>30</v>
      </c>
      <c r="U88" s="7"/>
      <c r="V88" s="7">
        <v>2</v>
      </c>
      <c r="W88" s="7"/>
      <c r="X88" s="109"/>
      <c r="Y88" s="27">
        <f t="shared" si="4"/>
        <v>33</v>
      </c>
      <c r="Z88" s="15">
        <f t="shared" si="5"/>
        <v>36</v>
      </c>
      <c r="AA88" s="20">
        <f t="shared" si="3"/>
        <v>69</v>
      </c>
    </row>
    <row r="89" spans="1:27" ht="12.75">
      <c r="A89" s="35">
        <v>520201</v>
      </c>
      <c r="B89" s="7" t="s">
        <v>408</v>
      </c>
      <c r="C89" s="8" t="s">
        <v>562</v>
      </c>
      <c r="D89" s="7" t="s">
        <v>407</v>
      </c>
      <c r="E89" s="7" t="s">
        <v>32</v>
      </c>
      <c r="F89" s="15" t="s">
        <v>32</v>
      </c>
      <c r="G89" s="50">
        <v>1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>
        <v>18</v>
      </c>
      <c r="T89" s="7">
        <v>11</v>
      </c>
      <c r="U89" s="7">
        <v>2</v>
      </c>
      <c r="V89" s="7">
        <v>4</v>
      </c>
      <c r="W89" s="7"/>
      <c r="X89" s="109"/>
      <c r="Y89" s="27">
        <f t="shared" si="4"/>
        <v>21</v>
      </c>
      <c r="Z89" s="15">
        <f t="shared" si="5"/>
        <v>15</v>
      </c>
      <c r="AA89" s="20">
        <f t="shared" si="3"/>
        <v>36</v>
      </c>
    </row>
    <row r="90" spans="1:27" ht="12.75">
      <c r="A90" s="35">
        <v>520203</v>
      </c>
      <c r="B90" s="7" t="s">
        <v>410</v>
      </c>
      <c r="C90" s="8" t="s">
        <v>562</v>
      </c>
      <c r="D90" s="7" t="s">
        <v>409</v>
      </c>
      <c r="E90" s="7" t="s">
        <v>32</v>
      </c>
      <c r="F90" s="15" t="s">
        <v>32</v>
      </c>
      <c r="G90" s="50"/>
      <c r="H90" s="7"/>
      <c r="I90" s="7"/>
      <c r="J90" s="7">
        <v>1</v>
      </c>
      <c r="K90" s="7"/>
      <c r="L90" s="7"/>
      <c r="M90" s="7">
        <v>1</v>
      </c>
      <c r="N90" s="7">
        <v>2</v>
      </c>
      <c r="O90" s="7"/>
      <c r="P90" s="7"/>
      <c r="Q90" s="7"/>
      <c r="R90" s="7">
        <v>1</v>
      </c>
      <c r="S90" s="7">
        <v>18</v>
      </c>
      <c r="T90" s="7">
        <v>5</v>
      </c>
      <c r="U90" s="7">
        <v>2</v>
      </c>
      <c r="V90" s="7">
        <v>1</v>
      </c>
      <c r="W90" s="7"/>
      <c r="X90" s="109"/>
      <c r="Y90" s="27">
        <f t="shared" si="4"/>
        <v>21</v>
      </c>
      <c r="Z90" s="15">
        <f t="shared" si="5"/>
        <v>10</v>
      </c>
      <c r="AA90" s="20">
        <f t="shared" si="3"/>
        <v>31</v>
      </c>
    </row>
    <row r="91" spans="1:27" ht="12.75">
      <c r="A91" s="35">
        <v>520301</v>
      </c>
      <c r="B91" s="7" t="s">
        <v>412</v>
      </c>
      <c r="C91" s="8" t="s">
        <v>562</v>
      </c>
      <c r="D91" s="7" t="s">
        <v>411</v>
      </c>
      <c r="E91" s="7" t="s">
        <v>32</v>
      </c>
      <c r="F91" s="15" t="s">
        <v>32</v>
      </c>
      <c r="G91" s="50"/>
      <c r="H91" s="7">
        <v>1</v>
      </c>
      <c r="I91" s="7">
        <v>2</v>
      </c>
      <c r="J91" s="7">
        <v>2</v>
      </c>
      <c r="K91" s="7"/>
      <c r="L91" s="7"/>
      <c r="M91" s="7">
        <v>3</v>
      </c>
      <c r="N91" s="7">
        <v>1</v>
      </c>
      <c r="O91" s="7"/>
      <c r="P91" s="7"/>
      <c r="Q91" s="7">
        <v>4</v>
      </c>
      <c r="R91" s="7">
        <v>5</v>
      </c>
      <c r="S91" s="7">
        <v>43</v>
      </c>
      <c r="T91" s="7">
        <v>28</v>
      </c>
      <c r="U91" s="7">
        <v>2</v>
      </c>
      <c r="V91" s="7">
        <v>3</v>
      </c>
      <c r="W91" s="7"/>
      <c r="X91" s="109"/>
      <c r="Y91" s="27">
        <f t="shared" si="4"/>
        <v>54</v>
      </c>
      <c r="Z91" s="15">
        <f t="shared" si="5"/>
        <v>40</v>
      </c>
      <c r="AA91" s="20">
        <f t="shared" si="3"/>
        <v>94</v>
      </c>
    </row>
    <row r="92" spans="1:27" ht="12.75">
      <c r="A92" s="35">
        <v>520801</v>
      </c>
      <c r="B92" s="7" t="s">
        <v>414</v>
      </c>
      <c r="C92" s="8" t="s">
        <v>562</v>
      </c>
      <c r="D92" s="7" t="s">
        <v>413</v>
      </c>
      <c r="E92" s="7" t="s">
        <v>32</v>
      </c>
      <c r="F92" s="15" t="s">
        <v>32</v>
      </c>
      <c r="G92" s="50">
        <v>1</v>
      </c>
      <c r="H92" s="7"/>
      <c r="I92" s="7">
        <v>2</v>
      </c>
      <c r="J92" s="7">
        <v>1</v>
      </c>
      <c r="K92" s="7">
        <v>1</v>
      </c>
      <c r="L92" s="7"/>
      <c r="M92" s="7">
        <v>1</v>
      </c>
      <c r="N92" s="7"/>
      <c r="O92" s="7">
        <v>1</v>
      </c>
      <c r="P92" s="7"/>
      <c r="Q92" s="7"/>
      <c r="R92" s="7">
        <v>1</v>
      </c>
      <c r="S92" s="7">
        <v>28</v>
      </c>
      <c r="T92" s="7">
        <v>8</v>
      </c>
      <c r="U92" s="7">
        <v>3</v>
      </c>
      <c r="V92" s="7">
        <v>1</v>
      </c>
      <c r="W92" s="7"/>
      <c r="X92" s="109"/>
      <c r="Y92" s="27">
        <f t="shared" si="4"/>
        <v>37</v>
      </c>
      <c r="Z92" s="15">
        <f t="shared" si="5"/>
        <v>11</v>
      </c>
      <c r="AA92" s="20">
        <f t="shared" si="3"/>
        <v>48</v>
      </c>
    </row>
    <row r="93" spans="1:27" ht="12.75">
      <c r="A93" s="35">
        <v>521101</v>
      </c>
      <c r="B93" s="7" t="s">
        <v>416</v>
      </c>
      <c r="C93" s="8" t="s">
        <v>562</v>
      </c>
      <c r="D93" s="7" t="s">
        <v>415</v>
      </c>
      <c r="E93" s="7" t="s">
        <v>32</v>
      </c>
      <c r="F93" s="15" t="s">
        <v>32</v>
      </c>
      <c r="G93" s="50"/>
      <c r="H93" s="7"/>
      <c r="I93" s="7"/>
      <c r="J93" s="7"/>
      <c r="K93" s="7"/>
      <c r="L93" s="7"/>
      <c r="M93" s="7"/>
      <c r="N93" s="7">
        <v>1</v>
      </c>
      <c r="O93" s="7"/>
      <c r="P93" s="7"/>
      <c r="Q93" s="7"/>
      <c r="R93" s="7">
        <v>2</v>
      </c>
      <c r="S93" s="7">
        <v>2</v>
      </c>
      <c r="T93" s="7">
        <v>4</v>
      </c>
      <c r="U93" s="7"/>
      <c r="V93" s="7"/>
      <c r="W93" s="7"/>
      <c r="X93" s="109"/>
      <c r="Y93" s="27">
        <f t="shared" si="4"/>
        <v>2</v>
      </c>
      <c r="Z93" s="15">
        <f t="shared" si="5"/>
        <v>7</v>
      </c>
      <c r="AA93" s="20">
        <f t="shared" si="3"/>
        <v>9</v>
      </c>
    </row>
    <row r="94" spans="1:27" ht="12.75">
      <c r="A94" s="35">
        <v>521401</v>
      </c>
      <c r="B94" s="7" t="s">
        <v>418</v>
      </c>
      <c r="C94" s="8" t="s">
        <v>562</v>
      </c>
      <c r="D94" s="7" t="s">
        <v>417</v>
      </c>
      <c r="E94" s="7" t="s">
        <v>32</v>
      </c>
      <c r="F94" s="15" t="s">
        <v>32</v>
      </c>
      <c r="G94" s="50"/>
      <c r="H94" s="7"/>
      <c r="I94" s="7"/>
      <c r="J94" s="7"/>
      <c r="K94" s="7"/>
      <c r="L94" s="7"/>
      <c r="M94" s="7"/>
      <c r="N94" s="7"/>
      <c r="O94" s="7"/>
      <c r="P94" s="7"/>
      <c r="Q94" s="7"/>
      <c r="R94" s="7">
        <v>1</v>
      </c>
      <c r="S94" s="7">
        <v>12</v>
      </c>
      <c r="T94" s="7">
        <v>24</v>
      </c>
      <c r="U94" s="7">
        <v>1</v>
      </c>
      <c r="V94" s="7">
        <v>1</v>
      </c>
      <c r="W94" s="7"/>
      <c r="X94" s="109"/>
      <c r="Y94" s="27">
        <f t="shared" si="4"/>
        <v>13</v>
      </c>
      <c r="Z94" s="15">
        <f t="shared" si="5"/>
        <v>26</v>
      </c>
      <c r="AA94" s="20">
        <f t="shared" si="3"/>
        <v>39</v>
      </c>
    </row>
    <row r="95" spans="1:27" ht="12.75">
      <c r="A95" s="35">
        <v>521904</v>
      </c>
      <c r="B95" s="7" t="s">
        <v>420</v>
      </c>
      <c r="C95" s="8" t="s">
        <v>562</v>
      </c>
      <c r="D95" s="7" t="s">
        <v>419</v>
      </c>
      <c r="E95" s="7" t="s">
        <v>28</v>
      </c>
      <c r="F95" s="15" t="s">
        <v>28</v>
      </c>
      <c r="G95" s="5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v>10</v>
      </c>
      <c r="U95" s="7"/>
      <c r="V95" s="7"/>
      <c r="W95" s="7"/>
      <c r="X95" s="109"/>
      <c r="Y95" s="27">
        <f t="shared" si="4"/>
        <v>0</v>
      </c>
      <c r="Z95" s="15">
        <f t="shared" si="5"/>
        <v>10</v>
      </c>
      <c r="AA95" s="20">
        <f t="shared" si="3"/>
        <v>10</v>
      </c>
    </row>
    <row r="96" spans="1:27" ht="12.75">
      <c r="A96" s="36">
        <v>540101</v>
      </c>
      <c r="B96" s="16" t="s">
        <v>774</v>
      </c>
      <c r="C96" s="17" t="s">
        <v>562</v>
      </c>
      <c r="D96" s="16" t="s">
        <v>421</v>
      </c>
      <c r="E96" s="16" t="s">
        <v>18</v>
      </c>
      <c r="F96" s="18" t="s">
        <v>261</v>
      </c>
      <c r="G96" s="51"/>
      <c r="H96" s="16"/>
      <c r="I96" s="16"/>
      <c r="J96" s="16"/>
      <c r="K96" s="16"/>
      <c r="L96" s="16"/>
      <c r="M96" s="16">
        <v>1</v>
      </c>
      <c r="N96" s="16"/>
      <c r="O96" s="16"/>
      <c r="P96" s="16"/>
      <c r="Q96" s="16"/>
      <c r="R96" s="16"/>
      <c r="S96" s="16">
        <v>26</v>
      </c>
      <c r="T96" s="16">
        <v>15</v>
      </c>
      <c r="U96" s="16">
        <v>9</v>
      </c>
      <c r="V96" s="16">
        <v>2</v>
      </c>
      <c r="W96" s="16"/>
      <c r="X96" s="110"/>
      <c r="Y96" s="28">
        <f t="shared" si="4"/>
        <v>36</v>
      </c>
      <c r="Z96" s="18">
        <f t="shared" si="5"/>
        <v>17</v>
      </c>
      <c r="AA96" s="20">
        <f t="shared" si="3"/>
        <v>53</v>
      </c>
    </row>
    <row r="97" spans="1:27" s="20" customFormat="1" ht="12.75">
      <c r="A97" s="21" t="s">
        <v>1</v>
      </c>
      <c r="G97" s="20">
        <f>SUM(G7:G96)</f>
        <v>8</v>
      </c>
      <c r="H97" s="20">
        <f aca="true" t="shared" si="6" ref="H97:AA97">SUM(H7:H96)</f>
        <v>7</v>
      </c>
      <c r="I97" s="20">
        <f t="shared" si="6"/>
        <v>33</v>
      </c>
      <c r="J97" s="20">
        <f t="shared" si="6"/>
        <v>62</v>
      </c>
      <c r="K97" s="20">
        <f t="shared" si="6"/>
        <v>3</v>
      </c>
      <c r="L97" s="20">
        <f t="shared" si="6"/>
        <v>5</v>
      </c>
      <c r="M97" s="20">
        <f t="shared" si="6"/>
        <v>26</v>
      </c>
      <c r="N97" s="20">
        <f t="shared" si="6"/>
        <v>33</v>
      </c>
      <c r="O97" s="20">
        <f t="shared" si="6"/>
        <v>3</v>
      </c>
      <c r="P97" s="20">
        <f t="shared" si="6"/>
        <v>0</v>
      </c>
      <c r="Q97" s="20">
        <f t="shared" si="6"/>
        <v>46</v>
      </c>
      <c r="R97" s="20">
        <f t="shared" si="6"/>
        <v>80</v>
      </c>
      <c r="S97" s="20">
        <f t="shared" si="6"/>
        <v>777</v>
      </c>
      <c r="T97" s="20">
        <f t="shared" si="6"/>
        <v>1141</v>
      </c>
      <c r="U97" s="20">
        <f t="shared" si="6"/>
        <v>115</v>
      </c>
      <c r="V97" s="20">
        <f t="shared" si="6"/>
        <v>161</v>
      </c>
      <c r="W97" s="20">
        <f t="shared" si="6"/>
        <v>0</v>
      </c>
      <c r="X97" s="20">
        <f t="shared" si="6"/>
        <v>3</v>
      </c>
      <c r="Y97" s="20">
        <f t="shared" si="6"/>
        <v>1011</v>
      </c>
      <c r="Z97" s="20">
        <f t="shared" si="6"/>
        <v>1492</v>
      </c>
      <c r="AA97" s="20">
        <f t="shared" si="6"/>
        <v>2503</v>
      </c>
    </row>
    <row r="98" s="20" customFormat="1" ht="12.75">
      <c r="A98" s="21"/>
    </row>
    <row r="99" s="20" customFormat="1" ht="12.75">
      <c r="A99" s="21"/>
    </row>
    <row r="100" spans="1:6" ht="12.75">
      <c r="A100" s="3" t="s">
        <v>8</v>
      </c>
      <c r="C100" s="1"/>
      <c r="D100" s="44"/>
      <c r="E100" s="1"/>
      <c r="F100" s="1"/>
    </row>
    <row r="101" spans="1:6" ht="12.75">
      <c r="A101" s="3" t="s">
        <v>760</v>
      </c>
      <c r="C101" s="1"/>
      <c r="D101" s="44"/>
      <c r="E101" s="1"/>
      <c r="F101" s="1"/>
    </row>
    <row r="102" spans="1:6" ht="12.75">
      <c r="A102" s="3" t="s">
        <v>128</v>
      </c>
      <c r="D102" s="44"/>
      <c r="E102" s="1"/>
      <c r="F102" s="1"/>
    </row>
    <row r="103" spans="1:6" ht="12.75">
      <c r="A103" s="3"/>
      <c r="C103" s="3" t="s">
        <v>15</v>
      </c>
      <c r="D103" s="44"/>
      <c r="E103" s="1"/>
      <c r="F103" s="1"/>
    </row>
    <row r="104" spans="1:26" ht="12.75">
      <c r="A104" s="44"/>
      <c r="C104" s="1"/>
      <c r="D104" s="44"/>
      <c r="E104" s="1"/>
      <c r="F104" s="1"/>
      <c r="G104" s="122" t="s">
        <v>9</v>
      </c>
      <c r="H104" s="122"/>
      <c r="I104" s="122" t="s">
        <v>11</v>
      </c>
      <c r="J104" s="122"/>
      <c r="K104" s="122" t="s">
        <v>10</v>
      </c>
      <c r="L104" s="122"/>
      <c r="M104" s="122" t="s">
        <v>767</v>
      </c>
      <c r="N104" s="122"/>
      <c r="O104" s="123" t="s">
        <v>768</v>
      </c>
      <c r="P104" s="124"/>
      <c r="Q104" s="122" t="s">
        <v>3</v>
      </c>
      <c r="R104" s="122"/>
      <c r="S104" s="122" t="s">
        <v>4</v>
      </c>
      <c r="T104" s="122"/>
      <c r="U104" s="122" t="s">
        <v>5</v>
      </c>
      <c r="V104" s="122"/>
      <c r="W104" s="123" t="s">
        <v>101</v>
      </c>
      <c r="X104" s="124"/>
      <c r="Y104" s="122" t="s">
        <v>13</v>
      </c>
      <c r="Z104" s="122"/>
    </row>
    <row r="105" spans="1:27" ht="12.75">
      <c r="A105" s="4" t="s">
        <v>100</v>
      </c>
      <c r="B105" s="5" t="s">
        <v>57</v>
      </c>
      <c r="C105" s="6" t="s">
        <v>2</v>
      </c>
      <c r="D105" s="45" t="s">
        <v>58</v>
      </c>
      <c r="E105" s="6" t="s">
        <v>34</v>
      </c>
      <c r="F105" s="6" t="s">
        <v>35</v>
      </c>
      <c r="G105" s="34" t="s">
        <v>0</v>
      </c>
      <c r="H105" s="34" t="s">
        <v>6</v>
      </c>
      <c r="I105" s="34" t="s">
        <v>0</v>
      </c>
      <c r="J105" s="34" t="s">
        <v>6</v>
      </c>
      <c r="K105" s="34" t="s">
        <v>0</v>
      </c>
      <c r="L105" s="34" t="s">
        <v>6</v>
      </c>
      <c r="M105" s="34" t="s">
        <v>0</v>
      </c>
      <c r="N105" s="34" t="s">
        <v>6</v>
      </c>
      <c r="O105" s="34" t="s">
        <v>0</v>
      </c>
      <c r="P105" s="34" t="s">
        <v>6</v>
      </c>
      <c r="Q105" s="34" t="s">
        <v>0</v>
      </c>
      <c r="R105" s="34" t="s">
        <v>6</v>
      </c>
      <c r="S105" s="34" t="s">
        <v>0</v>
      </c>
      <c r="T105" s="34" t="s">
        <v>6</v>
      </c>
      <c r="U105" s="34" t="s">
        <v>0</v>
      </c>
      <c r="V105" s="34" t="s">
        <v>6</v>
      </c>
      <c r="W105" s="34" t="s">
        <v>0</v>
      </c>
      <c r="X105" s="34" t="s">
        <v>6</v>
      </c>
      <c r="Y105" s="34" t="s">
        <v>0</v>
      </c>
      <c r="Z105" s="34" t="s">
        <v>6</v>
      </c>
      <c r="AA105" s="33" t="s">
        <v>1</v>
      </c>
    </row>
    <row r="106" spans="1:27" ht="12.75">
      <c r="A106" s="42" t="s">
        <v>590</v>
      </c>
      <c r="B106" s="12" t="s">
        <v>775</v>
      </c>
      <c r="C106" s="13" t="s">
        <v>563</v>
      </c>
      <c r="D106" s="12" t="s">
        <v>422</v>
      </c>
      <c r="E106" s="12" t="s">
        <v>45</v>
      </c>
      <c r="F106" s="14" t="s">
        <v>243</v>
      </c>
      <c r="G106" s="52">
        <v>2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>
        <v>1</v>
      </c>
      <c r="T106" s="12">
        <v>2</v>
      </c>
      <c r="U106" s="12"/>
      <c r="V106" s="12">
        <v>1</v>
      </c>
      <c r="W106" s="12"/>
      <c r="X106" s="108"/>
      <c r="Y106" s="26">
        <f t="shared" si="4"/>
        <v>3</v>
      </c>
      <c r="Z106" s="14">
        <f t="shared" si="5"/>
        <v>3</v>
      </c>
      <c r="AA106" s="20">
        <f t="shared" si="3"/>
        <v>6</v>
      </c>
    </row>
    <row r="107" spans="1:27" ht="12.75">
      <c r="A107" s="30" t="s">
        <v>603</v>
      </c>
      <c r="B107" s="7" t="s">
        <v>776</v>
      </c>
      <c r="C107" s="8" t="s">
        <v>563</v>
      </c>
      <c r="D107" s="7" t="s">
        <v>423</v>
      </c>
      <c r="E107" s="7" t="s">
        <v>45</v>
      </c>
      <c r="F107" s="15" t="s">
        <v>243</v>
      </c>
      <c r="G107" s="50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>
        <v>1</v>
      </c>
      <c r="U107" s="7"/>
      <c r="V107" s="7">
        <v>1</v>
      </c>
      <c r="W107" s="7"/>
      <c r="X107" s="109"/>
      <c r="Y107" s="27">
        <f t="shared" si="4"/>
        <v>0</v>
      </c>
      <c r="Z107" s="15">
        <f t="shared" si="5"/>
        <v>2</v>
      </c>
      <c r="AA107" s="20">
        <f t="shared" si="3"/>
        <v>2</v>
      </c>
    </row>
    <row r="108" spans="1:27" ht="12.75">
      <c r="A108" s="30" t="s">
        <v>604</v>
      </c>
      <c r="B108" s="7" t="s">
        <v>425</v>
      </c>
      <c r="C108" s="8" t="s">
        <v>563</v>
      </c>
      <c r="D108" s="7" t="s">
        <v>424</v>
      </c>
      <c r="E108" s="7" t="s">
        <v>45</v>
      </c>
      <c r="F108" s="15" t="s">
        <v>243</v>
      </c>
      <c r="G108" s="50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>
        <v>1</v>
      </c>
      <c r="T108" s="7">
        <v>2</v>
      </c>
      <c r="U108" s="7"/>
      <c r="V108" s="7"/>
      <c r="W108" s="7"/>
      <c r="X108" s="109"/>
      <c r="Y108" s="27">
        <f t="shared" si="4"/>
        <v>1</v>
      </c>
      <c r="Z108" s="15">
        <f t="shared" si="5"/>
        <v>2</v>
      </c>
      <c r="AA108" s="20">
        <f t="shared" si="3"/>
        <v>3</v>
      </c>
    </row>
    <row r="109" spans="1:27" ht="12.75">
      <c r="A109" s="30" t="s">
        <v>604</v>
      </c>
      <c r="B109" s="7" t="s">
        <v>777</v>
      </c>
      <c r="C109" s="8" t="s">
        <v>563</v>
      </c>
      <c r="D109" s="7" t="s">
        <v>426</v>
      </c>
      <c r="E109" s="7" t="s">
        <v>45</v>
      </c>
      <c r="F109" s="15" t="s">
        <v>243</v>
      </c>
      <c r="G109" s="50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>
        <v>2</v>
      </c>
      <c r="T109" s="7">
        <v>1</v>
      </c>
      <c r="U109" s="7"/>
      <c r="V109" s="7"/>
      <c r="W109" s="7"/>
      <c r="X109" s="109"/>
      <c r="Y109" s="27">
        <f t="shared" si="4"/>
        <v>2</v>
      </c>
      <c r="Z109" s="15">
        <f t="shared" si="5"/>
        <v>1</v>
      </c>
      <c r="AA109" s="20">
        <f t="shared" si="3"/>
        <v>3</v>
      </c>
    </row>
    <row r="110" spans="1:27" ht="12.75">
      <c r="A110" s="30" t="s">
        <v>592</v>
      </c>
      <c r="B110" s="7" t="s">
        <v>778</v>
      </c>
      <c r="C110" s="8" t="s">
        <v>563</v>
      </c>
      <c r="D110" s="7" t="s">
        <v>427</v>
      </c>
      <c r="E110" s="7" t="s">
        <v>45</v>
      </c>
      <c r="F110" s="15" t="s">
        <v>243</v>
      </c>
      <c r="G110" s="50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1</v>
      </c>
      <c r="W110" s="7"/>
      <c r="X110" s="109"/>
      <c r="Y110" s="27">
        <f t="shared" si="4"/>
        <v>0</v>
      </c>
      <c r="Z110" s="15">
        <f t="shared" si="5"/>
        <v>1</v>
      </c>
      <c r="AA110" s="20">
        <f t="shared" si="3"/>
        <v>1</v>
      </c>
    </row>
    <row r="111" spans="1:27" ht="12.75">
      <c r="A111" s="30" t="s">
        <v>592</v>
      </c>
      <c r="B111" s="7" t="s">
        <v>779</v>
      </c>
      <c r="C111" s="8" t="s">
        <v>563</v>
      </c>
      <c r="D111" s="7" t="s">
        <v>428</v>
      </c>
      <c r="E111" s="7" t="s">
        <v>45</v>
      </c>
      <c r="F111" s="15" t="s">
        <v>243</v>
      </c>
      <c r="G111" s="50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>
        <v>1</v>
      </c>
      <c r="T111" s="7">
        <v>1</v>
      </c>
      <c r="U111" s="7">
        <v>1</v>
      </c>
      <c r="V111" s="7"/>
      <c r="W111" s="7"/>
      <c r="X111" s="109"/>
      <c r="Y111" s="27">
        <f t="shared" si="4"/>
        <v>2</v>
      </c>
      <c r="Z111" s="15">
        <f t="shared" si="5"/>
        <v>1</v>
      </c>
      <c r="AA111" s="20">
        <f t="shared" si="3"/>
        <v>3</v>
      </c>
    </row>
    <row r="112" spans="1:27" ht="12.75">
      <c r="A112" s="30" t="s">
        <v>592</v>
      </c>
      <c r="B112" s="7" t="s">
        <v>780</v>
      </c>
      <c r="C112" s="8" t="s">
        <v>563</v>
      </c>
      <c r="D112" s="7" t="s">
        <v>429</v>
      </c>
      <c r="E112" s="7" t="s">
        <v>45</v>
      </c>
      <c r="F112" s="15" t="s">
        <v>243</v>
      </c>
      <c r="G112" s="50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>
        <v>1</v>
      </c>
      <c r="V112" s="7"/>
      <c r="W112" s="7"/>
      <c r="X112" s="109"/>
      <c r="Y112" s="27">
        <f t="shared" si="4"/>
        <v>1</v>
      </c>
      <c r="Z112" s="15">
        <f t="shared" si="5"/>
        <v>0</v>
      </c>
      <c r="AA112" s="20">
        <f t="shared" si="3"/>
        <v>1</v>
      </c>
    </row>
    <row r="113" spans="1:27" ht="12.75">
      <c r="A113" s="30" t="s">
        <v>600</v>
      </c>
      <c r="B113" s="7" t="s">
        <v>431</v>
      </c>
      <c r="C113" s="8" t="s">
        <v>563</v>
      </c>
      <c r="D113" s="7" t="s">
        <v>430</v>
      </c>
      <c r="E113" s="7" t="s">
        <v>44</v>
      </c>
      <c r="F113" s="15" t="s">
        <v>261</v>
      </c>
      <c r="G113" s="50"/>
      <c r="H113" s="7"/>
      <c r="I113" s="7"/>
      <c r="J113" s="7">
        <v>1</v>
      </c>
      <c r="K113" s="7"/>
      <c r="L113" s="7"/>
      <c r="M113" s="7"/>
      <c r="N113" s="7"/>
      <c r="O113" s="7"/>
      <c r="P113" s="7"/>
      <c r="Q113" s="7"/>
      <c r="R113" s="7"/>
      <c r="S113" s="7">
        <v>4</v>
      </c>
      <c r="T113" s="7">
        <v>6</v>
      </c>
      <c r="U113" s="7">
        <v>1</v>
      </c>
      <c r="V113" s="7"/>
      <c r="W113" s="7"/>
      <c r="X113" s="109"/>
      <c r="Y113" s="27">
        <f t="shared" si="4"/>
        <v>5</v>
      </c>
      <c r="Z113" s="15">
        <f t="shared" si="5"/>
        <v>7</v>
      </c>
      <c r="AA113" s="20">
        <f t="shared" si="3"/>
        <v>12</v>
      </c>
    </row>
    <row r="114" spans="1:27" ht="12.75">
      <c r="A114" s="35">
        <v>110101</v>
      </c>
      <c r="B114" s="7" t="s">
        <v>433</v>
      </c>
      <c r="C114" s="8" t="s">
        <v>563</v>
      </c>
      <c r="D114" s="7" t="s">
        <v>432</v>
      </c>
      <c r="E114" s="7" t="s">
        <v>44</v>
      </c>
      <c r="F114" s="15" t="s">
        <v>273</v>
      </c>
      <c r="G114" s="50">
        <v>1</v>
      </c>
      <c r="H114" s="7">
        <v>3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>
        <v>5</v>
      </c>
      <c r="T114" s="7"/>
      <c r="U114" s="7"/>
      <c r="V114" s="7">
        <v>1</v>
      </c>
      <c r="W114" s="7"/>
      <c r="X114" s="109"/>
      <c r="Y114" s="27">
        <f t="shared" si="4"/>
        <v>6</v>
      </c>
      <c r="Z114" s="15">
        <f t="shared" si="5"/>
        <v>4</v>
      </c>
      <c r="AA114" s="20">
        <f t="shared" si="3"/>
        <v>10</v>
      </c>
    </row>
    <row r="115" spans="1:27" ht="12.75">
      <c r="A115" s="35">
        <v>130101</v>
      </c>
      <c r="B115" s="7" t="s">
        <v>435</v>
      </c>
      <c r="C115" s="8" t="s">
        <v>563</v>
      </c>
      <c r="D115" s="7" t="s">
        <v>434</v>
      </c>
      <c r="E115" s="7" t="s">
        <v>46</v>
      </c>
      <c r="F115" s="15" t="s">
        <v>28</v>
      </c>
      <c r="G115" s="50"/>
      <c r="H115" s="7"/>
      <c r="I115" s="7"/>
      <c r="J115" s="7">
        <v>1</v>
      </c>
      <c r="K115" s="7"/>
      <c r="L115" s="7"/>
      <c r="M115" s="7"/>
      <c r="N115" s="7"/>
      <c r="O115" s="7"/>
      <c r="P115" s="7"/>
      <c r="Q115" s="7"/>
      <c r="R115" s="7"/>
      <c r="S115" s="7">
        <v>4</v>
      </c>
      <c r="T115" s="7">
        <v>21</v>
      </c>
      <c r="U115" s="7"/>
      <c r="V115" s="7">
        <v>4</v>
      </c>
      <c r="W115" s="7"/>
      <c r="X115" s="109"/>
      <c r="Y115" s="27">
        <f t="shared" si="4"/>
        <v>4</v>
      </c>
      <c r="Z115" s="15">
        <f t="shared" si="5"/>
        <v>26</v>
      </c>
      <c r="AA115" s="20">
        <f t="shared" si="3"/>
        <v>30</v>
      </c>
    </row>
    <row r="116" spans="1:27" ht="12.75">
      <c r="A116" s="35">
        <v>131001</v>
      </c>
      <c r="B116" s="7" t="s">
        <v>437</v>
      </c>
      <c r="C116" s="8" t="s">
        <v>563</v>
      </c>
      <c r="D116" s="7" t="s">
        <v>436</v>
      </c>
      <c r="E116" s="7" t="s">
        <v>46</v>
      </c>
      <c r="F116" s="15" t="s">
        <v>28</v>
      </c>
      <c r="G116" s="50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>
        <v>9</v>
      </c>
      <c r="U116" s="7"/>
      <c r="V116" s="7">
        <v>1</v>
      </c>
      <c r="W116" s="7"/>
      <c r="X116" s="109"/>
      <c r="Y116" s="27">
        <f t="shared" si="4"/>
        <v>0</v>
      </c>
      <c r="Z116" s="15">
        <f t="shared" si="5"/>
        <v>10</v>
      </c>
      <c r="AA116" s="20">
        <f t="shared" si="3"/>
        <v>10</v>
      </c>
    </row>
    <row r="117" spans="1:27" ht="12.75">
      <c r="A117" s="35">
        <v>140701</v>
      </c>
      <c r="B117" s="7" t="s">
        <v>441</v>
      </c>
      <c r="C117" s="8" t="s">
        <v>563</v>
      </c>
      <c r="D117" s="7" t="s">
        <v>440</v>
      </c>
      <c r="E117" s="7" t="s">
        <v>47</v>
      </c>
      <c r="F117" s="15" t="s">
        <v>285</v>
      </c>
      <c r="G117" s="50"/>
      <c r="H117" s="7">
        <v>1</v>
      </c>
      <c r="I117" s="7">
        <v>2</v>
      </c>
      <c r="J117" s="7"/>
      <c r="K117" s="7"/>
      <c r="L117" s="7"/>
      <c r="M117" s="7"/>
      <c r="N117" s="7"/>
      <c r="O117" s="7"/>
      <c r="P117" s="7"/>
      <c r="Q117" s="7"/>
      <c r="R117" s="7"/>
      <c r="S117" s="7">
        <v>2</v>
      </c>
      <c r="T117" s="7">
        <v>1</v>
      </c>
      <c r="U117" s="7"/>
      <c r="V117" s="7"/>
      <c r="W117" s="7"/>
      <c r="X117" s="109"/>
      <c r="Y117" s="27">
        <f t="shared" si="4"/>
        <v>4</v>
      </c>
      <c r="Z117" s="15">
        <f t="shared" si="5"/>
        <v>2</v>
      </c>
      <c r="AA117" s="20">
        <f t="shared" si="3"/>
        <v>6</v>
      </c>
    </row>
    <row r="118" spans="1:27" ht="12.75">
      <c r="A118" s="35">
        <v>140801</v>
      </c>
      <c r="B118" s="7" t="s">
        <v>443</v>
      </c>
      <c r="C118" s="8" t="s">
        <v>563</v>
      </c>
      <c r="D118" s="7" t="s">
        <v>442</v>
      </c>
      <c r="E118" s="7" t="s">
        <v>47</v>
      </c>
      <c r="F118" s="15" t="s">
        <v>285</v>
      </c>
      <c r="G118" s="50">
        <v>2</v>
      </c>
      <c r="H118" s="7">
        <v>2</v>
      </c>
      <c r="I118" s="7">
        <v>1</v>
      </c>
      <c r="J118" s="7"/>
      <c r="K118" s="7"/>
      <c r="L118" s="7"/>
      <c r="M118" s="7"/>
      <c r="N118" s="7"/>
      <c r="O118" s="7"/>
      <c r="P118" s="7"/>
      <c r="Q118" s="7">
        <v>1</v>
      </c>
      <c r="R118" s="7"/>
      <c r="S118" s="7">
        <v>10</v>
      </c>
      <c r="T118" s="7">
        <v>2</v>
      </c>
      <c r="U118" s="7"/>
      <c r="V118" s="7"/>
      <c r="W118" s="7"/>
      <c r="X118" s="109"/>
      <c r="Y118" s="27">
        <f t="shared" si="4"/>
        <v>14</v>
      </c>
      <c r="Z118" s="15">
        <f t="shared" si="5"/>
        <v>4</v>
      </c>
      <c r="AA118" s="20">
        <f t="shared" si="3"/>
        <v>18</v>
      </c>
    </row>
    <row r="119" spans="1:27" ht="12.75">
      <c r="A119" s="35">
        <v>141001</v>
      </c>
      <c r="B119" s="7" t="s">
        <v>445</v>
      </c>
      <c r="C119" s="8" t="s">
        <v>563</v>
      </c>
      <c r="D119" s="7" t="s">
        <v>444</v>
      </c>
      <c r="E119" s="7" t="s">
        <v>47</v>
      </c>
      <c r="F119" s="15" t="s">
        <v>285</v>
      </c>
      <c r="G119" s="50">
        <v>2</v>
      </c>
      <c r="H119" s="7"/>
      <c r="I119" s="7">
        <v>1</v>
      </c>
      <c r="J119" s="7"/>
      <c r="K119" s="7"/>
      <c r="L119" s="7"/>
      <c r="M119" s="7">
        <v>1</v>
      </c>
      <c r="N119" s="7"/>
      <c r="O119" s="7"/>
      <c r="P119" s="7"/>
      <c r="Q119" s="7">
        <v>1</v>
      </c>
      <c r="R119" s="7"/>
      <c r="S119" s="7">
        <v>8</v>
      </c>
      <c r="T119" s="7">
        <v>2</v>
      </c>
      <c r="U119" s="7">
        <v>1</v>
      </c>
      <c r="V119" s="7">
        <v>1</v>
      </c>
      <c r="W119" s="7"/>
      <c r="X119" s="109"/>
      <c r="Y119" s="27">
        <f t="shared" si="4"/>
        <v>14</v>
      </c>
      <c r="Z119" s="15">
        <f t="shared" si="5"/>
        <v>3</v>
      </c>
      <c r="AA119" s="20">
        <f t="shared" si="3"/>
        <v>17</v>
      </c>
    </row>
    <row r="120" spans="1:27" ht="12.75">
      <c r="A120" s="35">
        <v>141901</v>
      </c>
      <c r="B120" s="7" t="s">
        <v>447</v>
      </c>
      <c r="C120" s="8" t="s">
        <v>563</v>
      </c>
      <c r="D120" s="7" t="s">
        <v>446</v>
      </c>
      <c r="E120" s="7" t="s">
        <v>47</v>
      </c>
      <c r="F120" s="15" t="s">
        <v>285</v>
      </c>
      <c r="G120" s="50">
        <v>2</v>
      </c>
      <c r="H120" s="7"/>
      <c r="I120" s="7">
        <v>1</v>
      </c>
      <c r="J120" s="7"/>
      <c r="K120" s="7"/>
      <c r="L120" s="7"/>
      <c r="M120" s="7"/>
      <c r="N120" s="7"/>
      <c r="O120" s="7"/>
      <c r="P120" s="7"/>
      <c r="Q120" s="7"/>
      <c r="R120" s="7"/>
      <c r="S120" s="7">
        <v>11</v>
      </c>
      <c r="T120" s="7">
        <v>2</v>
      </c>
      <c r="U120" s="7">
        <v>2</v>
      </c>
      <c r="V120" s="7"/>
      <c r="W120" s="7"/>
      <c r="X120" s="109"/>
      <c r="Y120" s="27">
        <f t="shared" si="4"/>
        <v>16</v>
      </c>
      <c r="Z120" s="15">
        <f t="shared" si="5"/>
        <v>2</v>
      </c>
      <c r="AA120" s="20">
        <f t="shared" si="3"/>
        <v>18</v>
      </c>
    </row>
    <row r="121" spans="1:27" ht="12.75">
      <c r="A121" s="35">
        <v>142401</v>
      </c>
      <c r="B121" s="7" t="s">
        <v>449</v>
      </c>
      <c r="C121" s="8" t="s">
        <v>563</v>
      </c>
      <c r="D121" s="7" t="s">
        <v>448</v>
      </c>
      <c r="E121" s="7" t="s">
        <v>47</v>
      </c>
      <c r="F121" s="15" t="s">
        <v>285</v>
      </c>
      <c r="G121" s="50">
        <v>1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>
        <v>6</v>
      </c>
      <c r="T121" s="7">
        <v>2</v>
      </c>
      <c r="U121" s="7">
        <v>4</v>
      </c>
      <c r="V121" s="7"/>
      <c r="W121" s="7"/>
      <c r="X121" s="109"/>
      <c r="Y121" s="27">
        <f t="shared" si="4"/>
        <v>11</v>
      </c>
      <c r="Z121" s="15">
        <f t="shared" si="5"/>
        <v>2</v>
      </c>
      <c r="AA121" s="20">
        <f t="shared" si="3"/>
        <v>13</v>
      </c>
    </row>
    <row r="122" spans="1:27" ht="12.75">
      <c r="A122" s="35">
        <v>143501</v>
      </c>
      <c r="B122" s="7" t="s">
        <v>451</v>
      </c>
      <c r="C122" s="8" t="s">
        <v>563</v>
      </c>
      <c r="D122" s="7" t="s">
        <v>450</v>
      </c>
      <c r="E122" s="7" t="s">
        <v>47</v>
      </c>
      <c r="F122" s="15" t="s">
        <v>285</v>
      </c>
      <c r="G122" s="50">
        <v>2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>
        <v>1</v>
      </c>
      <c r="T122" s="7"/>
      <c r="U122" s="7"/>
      <c r="V122" s="7"/>
      <c r="W122" s="7"/>
      <c r="X122" s="109"/>
      <c r="Y122" s="27">
        <f t="shared" si="4"/>
        <v>3</v>
      </c>
      <c r="Z122" s="15">
        <f t="shared" si="5"/>
        <v>0</v>
      </c>
      <c r="AA122" s="20">
        <f t="shared" si="3"/>
        <v>3</v>
      </c>
    </row>
    <row r="123" spans="1:27" ht="12.75">
      <c r="A123" s="35">
        <v>160905</v>
      </c>
      <c r="B123" s="7" t="s">
        <v>453</v>
      </c>
      <c r="C123" s="8" t="s">
        <v>563</v>
      </c>
      <c r="D123" s="7" t="s">
        <v>452</v>
      </c>
      <c r="E123" s="7" t="s">
        <v>44</v>
      </c>
      <c r="F123" s="15" t="s">
        <v>261</v>
      </c>
      <c r="G123" s="50"/>
      <c r="H123" s="7">
        <v>1</v>
      </c>
      <c r="I123" s="7"/>
      <c r="J123" s="7"/>
      <c r="K123" s="7"/>
      <c r="L123" s="7"/>
      <c r="M123" s="7"/>
      <c r="N123" s="7"/>
      <c r="O123" s="7"/>
      <c r="P123" s="7"/>
      <c r="Q123" s="7">
        <v>1</v>
      </c>
      <c r="R123" s="7">
        <v>1</v>
      </c>
      <c r="S123" s="7"/>
      <c r="T123" s="7">
        <v>4</v>
      </c>
      <c r="U123" s="7"/>
      <c r="V123" s="7"/>
      <c r="W123" s="7"/>
      <c r="X123" s="109"/>
      <c r="Y123" s="27">
        <f t="shared" si="4"/>
        <v>1</v>
      </c>
      <c r="Z123" s="15">
        <f t="shared" si="5"/>
        <v>6</v>
      </c>
      <c r="AA123" s="20">
        <f t="shared" si="3"/>
        <v>7</v>
      </c>
    </row>
    <row r="124" spans="1:27" ht="12.75">
      <c r="A124" s="35">
        <v>190501</v>
      </c>
      <c r="B124" s="7" t="s">
        <v>781</v>
      </c>
      <c r="C124" s="8" t="s">
        <v>563</v>
      </c>
      <c r="D124" s="7" t="s">
        <v>454</v>
      </c>
      <c r="E124" s="7" t="s">
        <v>45</v>
      </c>
      <c r="F124" s="15" t="s">
        <v>243</v>
      </c>
      <c r="G124" s="50"/>
      <c r="H124" s="7"/>
      <c r="I124" s="7"/>
      <c r="J124" s="7"/>
      <c r="K124" s="7"/>
      <c r="L124" s="7"/>
      <c r="M124" s="7"/>
      <c r="N124" s="7">
        <v>1</v>
      </c>
      <c r="O124" s="7"/>
      <c r="P124" s="7"/>
      <c r="Q124" s="7"/>
      <c r="R124" s="7"/>
      <c r="S124" s="7"/>
      <c r="T124" s="7">
        <v>11</v>
      </c>
      <c r="U124" s="7"/>
      <c r="V124" s="7">
        <v>1</v>
      </c>
      <c r="W124" s="7"/>
      <c r="X124" s="109"/>
      <c r="Y124" s="27">
        <f t="shared" si="4"/>
        <v>0</v>
      </c>
      <c r="Z124" s="15">
        <f t="shared" si="5"/>
        <v>13</v>
      </c>
      <c r="AA124" s="20">
        <f t="shared" si="3"/>
        <v>13</v>
      </c>
    </row>
    <row r="125" spans="1:27" ht="12.75">
      <c r="A125" s="35">
        <v>190701</v>
      </c>
      <c r="B125" s="7" t="s">
        <v>782</v>
      </c>
      <c r="C125" s="8" t="s">
        <v>563</v>
      </c>
      <c r="D125" s="7" t="s">
        <v>455</v>
      </c>
      <c r="E125" s="7" t="s">
        <v>46</v>
      </c>
      <c r="F125" s="15" t="s">
        <v>28</v>
      </c>
      <c r="G125" s="50"/>
      <c r="H125" s="7"/>
      <c r="I125" s="7"/>
      <c r="J125" s="7">
        <v>1</v>
      </c>
      <c r="K125" s="7"/>
      <c r="L125" s="7"/>
      <c r="M125" s="7"/>
      <c r="N125" s="7"/>
      <c r="O125" s="7"/>
      <c r="P125" s="7"/>
      <c r="Q125" s="7">
        <v>1</v>
      </c>
      <c r="R125" s="7"/>
      <c r="S125" s="7">
        <v>5</v>
      </c>
      <c r="T125" s="7">
        <v>13</v>
      </c>
      <c r="U125" s="7">
        <v>1</v>
      </c>
      <c r="V125" s="7">
        <v>1</v>
      </c>
      <c r="W125" s="7"/>
      <c r="X125" s="109"/>
      <c r="Y125" s="27">
        <f t="shared" si="4"/>
        <v>7</v>
      </c>
      <c r="Z125" s="15">
        <f t="shared" si="5"/>
        <v>15</v>
      </c>
      <c r="AA125" s="20">
        <f t="shared" si="3"/>
        <v>22</v>
      </c>
    </row>
    <row r="126" spans="1:27" ht="12.75">
      <c r="A126" s="35">
        <v>190901</v>
      </c>
      <c r="B126" s="7" t="s">
        <v>783</v>
      </c>
      <c r="C126" s="8" t="s">
        <v>563</v>
      </c>
      <c r="D126" s="7" t="s">
        <v>456</v>
      </c>
      <c r="E126" s="7" t="s">
        <v>46</v>
      </c>
      <c r="F126" s="15" t="s">
        <v>28</v>
      </c>
      <c r="G126" s="50">
        <v>1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>
        <v>4</v>
      </c>
      <c r="U126" s="7"/>
      <c r="V126" s="7"/>
      <c r="W126" s="7"/>
      <c r="X126" s="109"/>
      <c r="Y126" s="27">
        <f t="shared" si="4"/>
        <v>1</v>
      </c>
      <c r="Z126" s="15">
        <f t="shared" si="5"/>
        <v>4</v>
      </c>
      <c r="AA126" s="20">
        <f t="shared" si="3"/>
        <v>5</v>
      </c>
    </row>
    <row r="127" spans="1:27" ht="12.75">
      <c r="A127" s="35">
        <v>230101</v>
      </c>
      <c r="B127" s="7" t="s">
        <v>458</v>
      </c>
      <c r="C127" s="8" t="s">
        <v>563</v>
      </c>
      <c r="D127" s="7" t="s">
        <v>457</v>
      </c>
      <c r="E127" s="7" t="s">
        <v>44</v>
      </c>
      <c r="F127" s="15" t="s">
        <v>261</v>
      </c>
      <c r="G127" s="50"/>
      <c r="H127" s="7">
        <v>1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>
        <v>5</v>
      </c>
      <c r="U127" s="7">
        <v>1</v>
      </c>
      <c r="V127" s="7">
        <v>2</v>
      </c>
      <c r="W127" s="7"/>
      <c r="X127" s="109"/>
      <c r="Y127" s="27">
        <f t="shared" si="4"/>
        <v>1</v>
      </c>
      <c r="Z127" s="15">
        <f t="shared" si="5"/>
        <v>8</v>
      </c>
      <c r="AA127" s="20">
        <f t="shared" si="3"/>
        <v>9</v>
      </c>
    </row>
    <row r="128" spans="1:27" ht="12.75">
      <c r="A128" s="35">
        <v>250101</v>
      </c>
      <c r="B128" s="7" t="s">
        <v>460</v>
      </c>
      <c r="C128" s="8" t="s">
        <v>563</v>
      </c>
      <c r="D128" s="7" t="s">
        <v>459</v>
      </c>
      <c r="E128" s="7" t="s">
        <v>44</v>
      </c>
      <c r="F128" s="15" t="s">
        <v>264</v>
      </c>
      <c r="G128" s="50"/>
      <c r="H128" s="7"/>
      <c r="I128" s="7"/>
      <c r="J128" s="7">
        <v>1</v>
      </c>
      <c r="K128" s="7"/>
      <c r="L128" s="7"/>
      <c r="M128" s="7"/>
      <c r="N128" s="7">
        <v>1</v>
      </c>
      <c r="O128" s="7"/>
      <c r="P128" s="7"/>
      <c r="Q128" s="7"/>
      <c r="R128" s="7"/>
      <c r="S128" s="7">
        <v>4</v>
      </c>
      <c r="T128" s="7">
        <v>29</v>
      </c>
      <c r="U128" s="7">
        <v>3</v>
      </c>
      <c r="V128" s="7">
        <v>9</v>
      </c>
      <c r="W128" s="7"/>
      <c r="X128" s="109"/>
      <c r="Y128" s="27">
        <f t="shared" si="4"/>
        <v>7</v>
      </c>
      <c r="Z128" s="15">
        <f t="shared" si="5"/>
        <v>40</v>
      </c>
      <c r="AA128" s="20">
        <f t="shared" si="3"/>
        <v>47</v>
      </c>
    </row>
    <row r="129" spans="1:27" ht="12.75">
      <c r="A129" s="35">
        <v>260204</v>
      </c>
      <c r="B129" s="7" t="s">
        <v>784</v>
      </c>
      <c r="C129" s="8" t="s">
        <v>563</v>
      </c>
      <c r="D129" s="7" t="s">
        <v>461</v>
      </c>
      <c r="E129" s="7" t="s">
        <v>45</v>
      </c>
      <c r="F129" s="15" t="s">
        <v>243</v>
      </c>
      <c r="G129" s="50">
        <v>1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</v>
      </c>
      <c r="T129" s="7">
        <v>2</v>
      </c>
      <c r="U129" s="7"/>
      <c r="V129" s="7">
        <v>1</v>
      </c>
      <c r="W129" s="7"/>
      <c r="X129" s="109"/>
      <c r="Y129" s="27">
        <f t="shared" si="4"/>
        <v>2</v>
      </c>
      <c r="Z129" s="15">
        <f t="shared" si="5"/>
        <v>3</v>
      </c>
      <c r="AA129" s="20">
        <f t="shared" si="3"/>
        <v>5</v>
      </c>
    </row>
    <row r="130" spans="1:27" ht="12.75">
      <c r="A130" s="35">
        <v>260701</v>
      </c>
      <c r="B130" s="7" t="s">
        <v>463</v>
      </c>
      <c r="C130" s="8" t="s">
        <v>563</v>
      </c>
      <c r="D130" s="7" t="s">
        <v>462</v>
      </c>
      <c r="E130" s="7" t="s">
        <v>45</v>
      </c>
      <c r="F130" s="15" t="s">
        <v>329</v>
      </c>
      <c r="G130" s="50"/>
      <c r="H130" s="7"/>
      <c r="I130" s="7"/>
      <c r="J130" s="7"/>
      <c r="K130" s="7"/>
      <c r="L130" s="7"/>
      <c r="M130" s="7"/>
      <c r="N130" s="7">
        <v>1</v>
      </c>
      <c r="O130" s="7"/>
      <c r="P130" s="7"/>
      <c r="Q130" s="7"/>
      <c r="R130" s="7"/>
      <c r="S130" s="7"/>
      <c r="T130" s="7">
        <v>3</v>
      </c>
      <c r="U130" s="7"/>
      <c r="V130" s="7"/>
      <c r="W130" s="7"/>
      <c r="X130" s="109"/>
      <c r="Y130" s="27">
        <f t="shared" si="4"/>
        <v>0</v>
      </c>
      <c r="Z130" s="15">
        <f t="shared" si="5"/>
        <v>4</v>
      </c>
      <c r="AA130" s="20">
        <f t="shared" si="3"/>
        <v>4</v>
      </c>
    </row>
    <row r="131" spans="1:27" ht="12.75">
      <c r="A131" s="35">
        <v>261304</v>
      </c>
      <c r="B131" s="7" t="s">
        <v>785</v>
      </c>
      <c r="C131" s="8" t="s">
        <v>563</v>
      </c>
      <c r="D131" s="7" t="s">
        <v>464</v>
      </c>
      <c r="E131" s="7" t="s">
        <v>45</v>
      </c>
      <c r="F131" s="15" t="s">
        <v>243</v>
      </c>
      <c r="G131" s="50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v>1</v>
      </c>
      <c r="W131" s="7"/>
      <c r="X131" s="109"/>
      <c r="Y131" s="27">
        <f t="shared" si="4"/>
        <v>0</v>
      </c>
      <c r="Z131" s="15">
        <f t="shared" si="5"/>
        <v>1</v>
      </c>
      <c r="AA131" s="20">
        <f t="shared" si="3"/>
        <v>1</v>
      </c>
    </row>
    <row r="132" spans="1:27" ht="12.75">
      <c r="A132" s="35">
        <v>261307</v>
      </c>
      <c r="B132" s="7" t="s">
        <v>786</v>
      </c>
      <c r="C132" s="8" t="s">
        <v>563</v>
      </c>
      <c r="D132" s="7" t="s">
        <v>465</v>
      </c>
      <c r="E132" s="7" t="s">
        <v>45</v>
      </c>
      <c r="F132" s="15" t="s">
        <v>243</v>
      </c>
      <c r="G132" s="50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>
        <v>2</v>
      </c>
      <c r="U132" s="7"/>
      <c r="V132" s="7"/>
      <c r="W132" s="7"/>
      <c r="X132" s="109"/>
      <c r="Y132" s="27">
        <f t="shared" si="4"/>
        <v>0</v>
      </c>
      <c r="Z132" s="15">
        <f t="shared" si="5"/>
        <v>2</v>
      </c>
      <c r="AA132" s="20">
        <f t="shared" si="3"/>
        <v>2</v>
      </c>
    </row>
    <row r="133" spans="1:27" ht="12.75">
      <c r="A133" s="35">
        <v>270101</v>
      </c>
      <c r="B133" s="7" t="s">
        <v>467</v>
      </c>
      <c r="C133" s="8" t="s">
        <v>563</v>
      </c>
      <c r="D133" s="7" t="s">
        <v>466</v>
      </c>
      <c r="E133" s="7" t="s">
        <v>44</v>
      </c>
      <c r="F133" s="15" t="s">
        <v>273</v>
      </c>
      <c r="G133" s="50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>
        <v>2</v>
      </c>
      <c r="T133" s="7">
        <v>2</v>
      </c>
      <c r="U133" s="7">
        <v>3</v>
      </c>
      <c r="V133" s="7">
        <v>2</v>
      </c>
      <c r="W133" s="7"/>
      <c r="X133" s="109"/>
      <c r="Y133" s="27">
        <f t="shared" si="4"/>
        <v>5</v>
      </c>
      <c r="Z133" s="15">
        <f t="shared" si="5"/>
        <v>4</v>
      </c>
      <c r="AA133" s="20">
        <f t="shared" si="3"/>
        <v>9</v>
      </c>
    </row>
    <row r="134" spans="1:27" ht="12.75">
      <c r="A134" s="35">
        <v>270501</v>
      </c>
      <c r="B134" s="7" t="s">
        <v>469</v>
      </c>
      <c r="C134" s="8" t="s">
        <v>563</v>
      </c>
      <c r="D134" s="7" t="s">
        <v>468</v>
      </c>
      <c r="E134" s="7" t="s">
        <v>44</v>
      </c>
      <c r="F134" s="15" t="s">
        <v>273</v>
      </c>
      <c r="G134" s="50">
        <v>1</v>
      </c>
      <c r="H134" s="7"/>
      <c r="I134" s="7"/>
      <c r="J134" s="7"/>
      <c r="K134" s="7"/>
      <c r="L134" s="7"/>
      <c r="M134" s="7"/>
      <c r="N134" s="7"/>
      <c r="O134" s="7"/>
      <c r="P134" s="7"/>
      <c r="Q134" s="7">
        <v>1</v>
      </c>
      <c r="R134" s="7"/>
      <c r="S134" s="7"/>
      <c r="T134" s="7">
        <v>1</v>
      </c>
      <c r="U134" s="7"/>
      <c r="V134" s="7">
        <v>1</v>
      </c>
      <c r="W134" s="7"/>
      <c r="X134" s="109"/>
      <c r="Y134" s="27">
        <f t="shared" si="4"/>
        <v>2</v>
      </c>
      <c r="Z134" s="15">
        <f t="shared" si="5"/>
        <v>2</v>
      </c>
      <c r="AA134" s="20">
        <f t="shared" si="3"/>
        <v>4</v>
      </c>
    </row>
    <row r="135" spans="1:27" ht="12.75">
      <c r="A135" s="35">
        <v>310505</v>
      </c>
      <c r="B135" s="7" t="s">
        <v>787</v>
      </c>
      <c r="C135" s="8" t="s">
        <v>563</v>
      </c>
      <c r="D135" s="7" t="s">
        <v>438</v>
      </c>
      <c r="E135" s="7" t="s">
        <v>46</v>
      </c>
      <c r="F135" s="15" t="s">
        <v>28</v>
      </c>
      <c r="G135" s="50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>
        <v>2</v>
      </c>
      <c r="T135" s="7">
        <v>2</v>
      </c>
      <c r="U135" s="7"/>
      <c r="V135" s="7"/>
      <c r="W135" s="7"/>
      <c r="X135" s="109"/>
      <c r="Y135" s="27">
        <f t="shared" si="4"/>
        <v>2</v>
      </c>
      <c r="Z135" s="15">
        <f t="shared" si="5"/>
        <v>2</v>
      </c>
      <c r="AA135" s="20">
        <f t="shared" si="3"/>
        <v>4</v>
      </c>
    </row>
    <row r="136" spans="1:27" ht="12.75">
      <c r="A136" s="35">
        <v>400501</v>
      </c>
      <c r="B136" s="7" t="s">
        <v>471</v>
      </c>
      <c r="C136" s="8" t="s">
        <v>563</v>
      </c>
      <c r="D136" s="7" t="s">
        <v>470</v>
      </c>
      <c r="E136" s="7" t="s">
        <v>44</v>
      </c>
      <c r="F136" s="15" t="s">
        <v>273</v>
      </c>
      <c r="G136" s="50">
        <v>1</v>
      </c>
      <c r="H136" s="7">
        <v>1</v>
      </c>
      <c r="I136" s="7"/>
      <c r="J136" s="7"/>
      <c r="K136" s="7"/>
      <c r="L136" s="7"/>
      <c r="M136" s="7"/>
      <c r="N136" s="7">
        <v>1</v>
      </c>
      <c r="O136" s="7"/>
      <c r="P136" s="7"/>
      <c r="Q136" s="7"/>
      <c r="R136" s="7"/>
      <c r="S136" s="7">
        <v>3</v>
      </c>
      <c r="T136" s="7">
        <v>2</v>
      </c>
      <c r="U136" s="7"/>
      <c r="V136" s="7">
        <v>1</v>
      </c>
      <c r="W136" s="7"/>
      <c r="X136" s="109"/>
      <c r="Y136" s="27">
        <f t="shared" si="4"/>
        <v>4</v>
      </c>
      <c r="Z136" s="15">
        <f t="shared" si="5"/>
        <v>5</v>
      </c>
      <c r="AA136" s="20">
        <f t="shared" si="3"/>
        <v>9</v>
      </c>
    </row>
    <row r="137" spans="1:27" ht="12.75">
      <c r="A137" s="35">
        <v>400607</v>
      </c>
      <c r="B137" s="7" t="s">
        <v>473</v>
      </c>
      <c r="C137" s="8" t="s">
        <v>563</v>
      </c>
      <c r="D137" s="7" t="s">
        <v>472</v>
      </c>
      <c r="E137" s="7" t="s">
        <v>48</v>
      </c>
      <c r="F137" s="15" t="s">
        <v>30</v>
      </c>
      <c r="G137" s="50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>
        <v>4</v>
      </c>
      <c r="T137" s="7"/>
      <c r="U137" s="7">
        <v>1</v>
      </c>
      <c r="V137" s="7"/>
      <c r="W137" s="7"/>
      <c r="X137" s="109"/>
      <c r="Y137" s="27">
        <f t="shared" si="4"/>
        <v>5</v>
      </c>
      <c r="Z137" s="15">
        <f t="shared" si="5"/>
        <v>0</v>
      </c>
      <c r="AA137" s="20">
        <f t="shared" si="3"/>
        <v>5</v>
      </c>
    </row>
    <row r="138" spans="1:27" ht="12.75">
      <c r="A138" s="35">
        <v>400607</v>
      </c>
      <c r="B138" s="7" t="s">
        <v>475</v>
      </c>
      <c r="C138" s="8" t="s">
        <v>563</v>
      </c>
      <c r="D138" s="7" t="s">
        <v>474</v>
      </c>
      <c r="E138" s="7" t="s">
        <v>48</v>
      </c>
      <c r="F138" s="15" t="s">
        <v>30</v>
      </c>
      <c r="G138" s="50"/>
      <c r="H138" s="7">
        <v>1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>
        <v>2</v>
      </c>
      <c r="T138" s="7">
        <v>4</v>
      </c>
      <c r="U138" s="7"/>
      <c r="V138" s="7">
        <v>1</v>
      </c>
      <c r="W138" s="7"/>
      <c r="X138" s="109"/>
      <c r="Y138" s="27">
        <f t="shared" si="4"/>
        <v>2</v>
      </c>
      <c r="Z138" s="15">
        <f t="shared" si="5"/>
        <v>6</v>
      </c>
      <c r="AA138" s="20">
        <f t="shared" si="3"/>
        <v>8</v>
      </c>
    </row>
    <row r="139" spans="1:27" ht="12.75">
      <c r="A139" s="35">
        <v>400801</v>
      </c>
      <c r="B139" s="7" t="s">
        <v>477</v>
      </c>
      <c r="C139" s="8" t="s">
        <v>563</v>
      </c>
      <c r="D139" s="7" t="s">
        <v>476</v>
      </c>
      <c r="E139" s="7" t="s">
        <v>44</v>
      </c>
      <c r="F139" s="15" t="s">
        <v>273</v>
      </c>
      <c r="G139" s="50"/>
      <c r="H139" s="7">
        <v>1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09"/>
      <c r="Y139" s="27">
        <f t="shared" si="4"/>
        <v>0</v>
      </c>
      <c r="Z139" s="15">
        <f t="shared" si="5"/>
        <v>1</v>
      </c>
      <c r="AA139" s="20">
        <f t="shared" si="3"/>
        <v>1</v>
      </c>
    </row>
    <row r="140" spans="1:27" ht="12.75">
      <c r="A140" s="35">
        <v>422704</v>
      </c>
      <c r="B140" s="7" t="s">
        <v>761</v>
      </c>
      <c r="C140" s="8" t="s">
        <v>563</v>
      </c>
      <c r="D140" s="7" t="s">
        <v>478</v>
      </c>
      <c r="E140" s="7" t="s">
        <v>44</v>
      </c>
      <c r="F140" s="15" t="s">
        <v>264</v>
      </c>
      <c r="G140" s="50"/>
      <c r="H140" s="7"/>
      <c r="I140" s="7">
        <v>1</v>
      </c>
      <c r="J140" s="7"/>
      <c r="K140" s="7"/>
      <c r="L140" s="7"/>
      <c r="M140" s="7"/>
      <c r="N140" s="7"/>
      <c r="O140" s="7"/>
      <c r="P140" s="7"/>
      <c r="Q140" s="7"/>
      <c r="R140" s="7">
        <v>1</v>
      </c>
      <c r="S140" s="7">
        <v>3</v>
      </c>
      <c r="T140" s="7">
        <v>1</v>
      </c>
      <c r="U140" s="7">
        <v>1</v>
      </c>
      <c r="V140" s="7"/>
      <c r="W140" s="7"/>
      <c r="X140" s="109"/>
      <c r="Y140" s="27">
        <f t="shared" si="4"/>
        <v>5</v>
      </c>
      <c r="Z140" s="15">
        <f t="shared" si="5"/>
        <v>2</v>
      </c>
      <c r="AA140" s="20">
        <f t="shared" si="3"/>
        <v>7</v>
      </c>
    </row>
    <row r="141" spans="1:27" ht="12.75">
      <c r="A141" s="35">
        <v>422805</v>
      </c>
      <c r="B141" s="7" t="s">
        <v>480</v>
      </c>
      <c r="C141" s="8" t="s">
        <v>563</v>
      </c>
      <c r="D141" s="7" t="s">
        <v>479</v>
      </c>
      <c r="E141" s="7" t="s">
        <v>44</v>
      </c>
      <c r="F141" s="15" t="s">
        <v>264</v>
      </c>
      <c r="G141" s="50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>
        <v>1</v>
      </c>
      <c r="U141" s="7">
        <v>1</v>
      </c>
      <c r="V141" s="7">
        <v>2</v>
      </c>
      <c r="W141" s="7"/>
      <c r="X141" s="109"/>
      <c r="Y141" s="27">
        <f t="shared" si="4"/>
        <v>1</v>
      </c>
      <c r="Z141" s="15">
        <f t="shared" si="5"/>
        <v>3</v>
      </c>
      <c r="AA141" s="20">
        <f t="shared" si="3"/>
        <v>4</v>
      </c>
    </row>
    <row r="142" spans="1:27" ht="12.75">
      <c r="A142" s="35">
        <v>440401</v>
      </c>
      <c r="B142" s="7" t="s">
        <v>482</v>
      </c>
      <c r="C142" s="8" t="s">
        <v>563</v>
      </c>
      <c r="D142" s="7" t="s">
        <v>481</v>
      </c>
      <c r="E142" s="7" t="s">
        <v>44</v>
      </c>
      <c r="F142" s="15" t="s">
        <v>264</v>
      </c>
      <c r="G142" s="50"/>
      <c r="H142" s="7"/>
      <c r="I142" s="7"/>
      <c r="J142" s="7">
        <v>2</v>
      </c>
      <c r="K142" s="7"/>
      <c r="L142" s="7"/>
      <c r="M142" s="7"/>
      <c r="N142" s="7"/>
      <c r="O142" s="7"/>
      <c r="P142" s="7"/>
      <c r="Q142" s="7">
        <v>1</v>
      </c>
      <c r="R142" s="7">
        <v>1</v>
      </c>
      <c r="S142" s="7">
        <v>4</v>
      </c>
      <c r="T142" s="7">
        <v>7</v>
      </c>
      <c r="U142" s="7"/>
      <c r="V142" s="7"/>
      <c r="W142" s="7"/>
      <c r="X142" s="109"/>
      <c r="Y142" s="27">
        <f t="shared" si="4"/>
        <v>5</v>
      </c>
      <c r="Z142" s="15">
        <f t="shared" si="5"/>
        <v>10</v>
      </c>
      <c r="AA142" s="20">
        <f t="shared" si="3"/>
        <v>15</v>
      </c>
    </row>
    <row r="143" spans="1:27" ht="12.75">
      <c r="A143" s="35">
        <v>440401</v>
      </c>
      <c r="B143" s="7" t="s">
        <v>484</v>
      </c>
      <c r="C143" s="8" t="s">
        <v>563</v>
      </c>
      <c r="D143" s="7" t="s">
        <v>483</v>
      </c>
      <c r="E143" s="7" t="s">
        <v>45</v>
      </c>
      <c r="F143" s="15" t="s">
        <v>243</v>
      </c>
      <c r="G143" s="50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>
        <v>2</v>
      </c>
      <c r="T143" s="7">
        <v>2</v>
      </c>
      <c r="U143" s="7"/>
      <c r="V143" s="7">
        <v>1</v>
      </c>
      <c r="W143" s="7"/>
      <c r="X143" s="109">
        <v>1</v>
      </c>
      <c r="Y143" s="27">
        <f t="shared" si="4"/>
        <v>2</v>
      </c>
      <c r="Z143" s="15">
        <f t="shared" si="5"/>
        <v>4</v>
      </c>
      <c r="AA143" s="20">
        <f aca="true" t="shared" si="7" ref="AA143:AA201">SUM(Y143:Z143)</f>
        <v>6</v>
      </c>
    </row>
    <row r="144" spans="1:27" ht="12.75">
      <c r="A144" s="35">
        <v>440501</v>
      </c>
      <c r="B144" s="7" t="s">
        <v>486</v>
      </c>
      <c r="C144" s="8" t="s">
        <v>563</v>
      </c>
      <c r="D144" s="7" t="s">
        <v>485</v>
      </c>
      <c r="E144" s="7" t="s">
        <v>45</v>
      </c>
      <c r="F144" s="15" t="s">
        <v>243</v>
      </c>
      <c r="G144" s="50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>
        <v>1</v>
      </c>
      <c r="T144" s="7">
        <v>6</v>
      </c>
      <c r="U144" s="7">
        <v>2</v>
      </c>
      <c r="V144" s="7">
        <v>1</v>
      </c>
      <c r="W144" s="7"/>
      <c r="X144" s="109"/>
      <c r="Y144" s="27">
        <f aca="true" t="shared" si="8" ref="Y144:Y201">G144+I144+K144+M144+O144+Q144+S144+U144+W144</f>
        <v>3</v>
      </c>
      <c r="Z144" s="15">
        <f aca="true" t="shared" si="9" ref="Z144:Z201">H144+J144+L144+N144+P144+R144+T144+V144+X144</f>
        <v>7</v>
      </c>
      <c r="AA144" s="20">
        <f t="shared" si="7"/>
        <v>10</v>
      </c>
    </row>
    <row r="145" spans="1:27" ht="12.75">
      <c r="A145" s="35">
        <v>450602</v>
      </c>
      <c r="B145" s="7" t="s">
        <v>488</v>
      </c>
      <c r="C145" s="8" t="s">
        <v>563</v>
      </c>
      <c r="D145" s="7" t="s">
        <v>487</v>
      </c>
      <c r="E145" s="7" t="s">
        <v>45</v>
      </c>
      <c r="F145" s="15" t="s">
        <v>243</v>
      </c>
      <c r="G145" s="50">
        <v>1</v>
      </c>
      <c r="H145" s="7">
        <v>1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>
        <v>5</v>
      </c>
      <c r="T145" s="7">
        <v>1</v>
      </c>
      <c r="U145" s="7">
        <v>1</v>
      </c>
      <c r="V145" s="7"/>
      <c r="W145" s="7"/>
      <c r="X145" s="109"/>
      <c r="Y145" s="27">
        <f t="shared" si="8"/>
        <v>7</v>
      </c>
      <c r="Z145" s="15">
        <f t="shared" si="9"/>
        <v>2</v>
      </c>
      <c r="AA145" s="20">
        <f t="shared" si="7"/>
        <v>9</v>
      </c>
    </row>
    <row r="146" spans="1:27" ht="12.75">
      <c r="A146" s="35">
        <v>451001</v>
      </c>
      <c r="B146" s="7" t="s">
        <v>490</v>
      </c>
      <c r="C146" s="8" t="s">
        <v>563</v>
      </c>
      <c r="D146" s="7" t="s">
        <v>489</v>
      </c>
      <c r="E146" s="7" t="s">
        <v>44</v>
      </c>
      <c r="F146" s="15" t="s">
        <v>264</v>
      </c>
      <c r="G146" s="50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>
        <v>3</v>
      </c>
      <c r="T146" s="7"/>
      <c r="U146" s="7"/>
      <c r="V146" s="7">
        <v>1</v>
      </c>
      <c r="W146" s="7"/>
      <c r="X146" s="109"/>
      <c r="Y146" s="27">
        <f t="shared" si="8"/>
        <v>3</v>
      </c>
      <c r="Z146" s="15">
        <f t="shared" si="9"/>
        <v>1</v>
      </c>
      <c r="AA146" s="20">
        <f t="shared" si="7"/>
        <v>4</v>
      </c>
    </row>
    <row r="147" spans="1:27" ht="12.75">
      <c r="A147" s="35">
        <v>500901</v>
      </c>
      <c r="B147" s="7" t="s">
        <v>492</v>
      </c>
      <c r="C147" s="8" t="s">
        <v>563</v>
      </c>
      <c r="D147" s="7" t="s">
        <v>491</v>
      </c>
      <c r="E147" s="7" t="s">
        <v>44</v>
      </c>
      <c r="F147" s="15" t="s">
        <v>373</v>
      </c>
      <c r="G147" s="50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>
        <v>5</v>
      </c>
      <c r="T147" s="7">
        <v>1</v>
      </c>
      <c r="U147" s="7">
        <v>2</v>
      </c>
      <c r="V147" s="7">
        <v>1</v>
      </c>
      <c r="W147" s="7"/>
      <c r="X147" s="109"/>
      <c r="Y147" s="27">
        <f t="shared" si="8"/>
        <v>7</v>
      </c>
      <c r="Z147" s="15">
        <f t="shared" si="9"/>
        <v>2</v>
      </c>
      <c r="AA147" s="20">
        <f t="shared" si="7"/>
        <v>9</v>
      </c>
    </row>
    <row r="148" spans="1:27" ht="12.75">
      <c r="A148" s="35">
        <v>510203</v>
      </c>
      <c r="B148" s="7" t="s">
        <v>494</v>
      </c>
      <c r="C148" s="8" t="s">
        <v>563</v>
      </c>
      <c r="D148" s="7" t="s">
        <v>493</v>
      </c>
      <c r="E148" s="7" t="s">
        <v>46</v>
      </c>
      <c r="F148" s="15" t="s">
        <v>28</v>
      </c>
      <c r="G148" s="50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>
        <v>18</v>
      </c>
      <c r="U148" s="7">
        <v>1</v>
      </c>
      <c r="V148" s="7">
        <v>3</v>
      </c>
      <c r="W148" s="7"/>
      <c r="X148" s="109"/>
      <c r="Y148" s="27">
        <f t="shared" si="8"/>
        <v>1</v>
      </c>
      <c r="Z148" s="15">
        <f t="shared" si="9"/>
        <v>21</v>
      </c>
      <c r="AA148" s="20">
        <f t="shared" si="7"/>
        <v>22</v>
      </c>
    </row>
    <row r="149" spans="1:27" ht="12.75">
      <c r="A149" s="35">
        <v>511005</v>
      </c>
      <c r="B149" s="7" t="s">
        <v>496</v>
      </c>
      <c r="C149" s="8" t="s">
        <v>563</v>
      </c>
      <c r="D149" s="7" t="s">
        <v>495</v>
      </c>
      <c r="E149" s="7" t="s">
        <v>44</v>
      </c>
      <c r="F149" s="15" t="s">
        <v>243</v>
      </c>
      <c r="G149" s="50">
        <v>1</v>
      </c>
      <c r="H149" s="7"/>
      <c r="I149" s="7">
        <v>3</v>
      </c>
      <c r="J149" s="7"/>
      <c r="K149" s="7"/>
      <c r="L149" s="7"/>
      <c r="M149" s="7"/>
      <c r="N149" s="7"/>
      <c r="O149" s="7"/>
      <c r="P149" s="7"/>
      <c r="Q149" s="7"/>
      <c r="R149" s="7">
        <v>1</v>
      </c>
      <c r="S149" s="7">
        <v>5</v>
      </c>
      <c r="T149" s="7">
        <v>12</v>
      </c>
      <c r="U149" s="7"/>
      <c r="V149" s="7"/>
      <c r="W149" s="7"/>
      <c r="X149" s="109"/>
      <c r="Y149" s="27">
        <f t="shared" si="8"/>
        <v>9</v>
      </c>
      <c r="Z149" s="15">
        <f t="shared" si="9"/>
        <v>13</v>
      </c>
      <c r="AA149" s="20">
        <f t="shared" si="7"/>
        <v>22</v>
      </c>
    </row>
    <row r="150" spans="1:27" ht="12.75">
      <c r="A150" s="35">
        <v>512003</v>
      </c>
      <c r="B150" s="7" t="s">
        <v>498</v>
      </c>
      <c r="C150" s="8" t="s">
        <v>563</v>
      </c>
      <c r="D150" s="7" t="s">
        <v>497</v>
      </c>
      <c r="E150" s="7" t="s">
        <v>50</v>
      </c>
      <c r="F150" s="15" t="s">
        <v>31</v>
      </c>
      <c r="G150" s="50"/>
      <c r="H150" s="7"/>
      <c r="I150" s="7"/>
      <c r="J150" s="7">
        <v>1</v>
      </c>
      <c r="K150" s="7"/>
      <c r="L150" s="7"/>
      <c r="M150" s="7">
        <v>1</v>
      </c>
      <c r="N150" s="7"/>
      <c r="O150" s="7"/>
      <c r="P150" s="7"/>
      <c r="Q150" s="7"/>
      <c r="R150" s="7"/>
      <c r="S150" s="7"/>
      <c r="T150" s="7"/>
      <c r="U150" s="7">
        <v>1</v>
      </c>
      <c r="V150" s="7"/>
      <c r="W150" s="7"/>
      <c r="X150" s="109"/>
      <c r="Y150" s="27">
        <f t="shared" si="8"/>
        <v>2</v>
      </c>
      <c r="Z150" s="15">
        <f t="shared" si="9"/>
        <v>1</v>
      </c>
      <c r="AA150" s="20">
        <f t="shared" si="7"/>
        <v>3</v>
      </c>
    </row>
    <row r="151" spans="1:27" ht="12.75">
      <c r="A151" s="35">
        <v>513808</v>
      </c>
      <c r="B151" s="7" t="s">
        <v>500</v>
      </c>
      <c r="C151" s="8" t="s">
        <v>563</v>
      </c>
      <c r="D151" s="7" t="s">
        <v>499</v>
      </c>
      <c r="E151" s="7" t="s">
        <v>49</v>
      </c>
      <c r="F151" s="15" t="s">
        <v>400</v>
      </c>
      <c r="G151" s="5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>
        <v>1</v>
      </c>
      <c r="T151" s="7">
        <v>13</v>
      </c>
      <c r="U151" s="7">
        <v>1</v>
      </c>
      <c r="V151" s="7">
        <v>2</v>
      </c>
      <c r="W151" s="7"/>
      <c r="X151" s="109"/>
      <c r="Y151" s="27">
        <f t="shared" si="8"/>
        <v>2</v>
      </c>
      <c r="Z151" s="15">
        <f t="shared" si="9"/>
        <v>15</v>
      </c>
      <c r="AA151" s="20">
        <f t="shared" si="7"/>
        <v>17</v>
      </c>
    </row>
    <row r="152" spans="1:27" ht="12.75">
      <c r="A152" s="35">
        <v>520201</v>
      </c>
      <c r="B152" s="7" t="s">
        <v>502</v>
      </c>
      <c r="C152" s="8" t="s">
        <v>563</v>
      </c>
      <c r="D152" s="7" t="s">
        <v>501</v>
      </c>
      <c r="E152" s="7" t="s">
        <v>51</v>
      </c>
      <c r="F152" s="15" t="s">
        <v>32</v>
      </c>
      <c r="G152" s="50">
        <v>7</v>
      </c>
      <c r="H152" s="7">
        <v>1</v>
      </c>
      <c r="I152" s="7">
        <v>1</v>
      </c>
      <c r="J152" s="7"/>
      <c r="K152" s="7">
        <v>1</v>
      </c>
      <c r="L152" s="7"/>
      <c r="M152" s="7"/>
      <c r="N152" s="7"/>
      <c r="O152" s="7"/>
      <c r="P152" s="7"/>
      <c r="Q152" s="7"/>
      <c r="R152" s="7"/>
      <c r="S152" s="7">
        <v>9</v>
      </c>
      <c r="T152" s="7">
        <v>4</v>
      </c>
      <c r="U152" s="7"/>
      <c r="V152" s="7"/>
      <c r="W152" s="7"/>
      <c r="X152" s="109"/>
      <c r="Y152" s="27">
        <f t="shared" si="8"/>
        <v>18</v>
      </c>
      <c r="Z152" s="15">
        <f t="shared" si="9"/>
        <v>5</v>
      </c>
      <c r="AA152" s="20">
        <f t="shared" si="7"/>
        <v>23</v>
      </c>
    </row>
    <row r="153" spans="1:27" ht="12.75">
      <c r="A153" s="35">
        <v>520201</v>
      </c>
      <c r="B153" s="7" t="s">
        <v>504</v>
      </c>
      <c r="C153" s="8" t="s">
        <v>563</v>
      </c>
      <c r="D153" s="7" t="s">
        <v>503</v>
      </c>
      <c r="E153" s="7" t="s">
        <v>51</v>
      </c>
      <c r="F153" s="15" t="s">
        <v>32</v>
      </c>
      <c r="G153" s="50">
        <v>1</v>
      </c>
      <c r="H153" s="7"/>
      <c r="I153" s="7"/>
      <c r="J153" s="7"/>
      <c r="K153" s="7"/>
      <c r="L153" s="7"/>
      <c r="M153" s="7">
        <v>1</v>
      </c>
      <c r="N153" s="7">
        <v>2</v>
      </c>
      <c r="O153" s="7"/>
      <c r="P153" s="7"/>
      <c r="Q153" s="7">
        <v>1</v>
      </c>
      <c r="R153" s="7">
        <v>2</v>
      </c>
      <c r="S153" s="7">
        <v>31</v>
      </c>
      <c r="T153" s="7">
        <v>15</v>
      </c>
      <c r="U153" s="7">
        <v>5</v>
      </c>
      <c r="V153" s="7">
        <v>1</v>
      </c>
      <c r="W153" s="7"/>
      <c r="X153" s="109"/>
      <c r="Y153" s="27">
        <f t="shared" si="8"/>
        <v>39</v>
      </c>
      <c r="Z153" s="15">
        <f t="shared" si="9"/>
        <v>20</v>
      </c>
      <c r="AA153" s="20">
        <f t="shared" si="7"/>
        <v>59</v>
      </c>
    </row>
    <row r="154" spans="1:27" ht="12.75">
      <c r="A154" s="35">
        <v>520201</v>
      </c>
      <c r="B154" s="7" t="s">
        <v>506</v>
      </c>
      <c r="C154" s="8" t="s">
        <v>563</v>
      </c>
      <c r="D154" s="7" t="s">
        <v>505</v>
      </c>
      <c r="E154" s="7" t="s">
        <v>51</v>
      </c>
      <c r="F154" s="15" t="s">
        <v>32</v>
      </c>
      <c r="G154" s="50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1</v>
      </c>
      <c r="T154" s="7">
        <v>2</v>
      </c>
      <c r="U154" s="7"/>
      <c r="V154" s="7"/>
      <c r="W154" s="7"/>
      <c r="X154" s="109"/>
      <c r="Y154" s="27">
        <f t="shared" si="8"/>
        <v>1</v>
      </c>
      <c r="Z154" s="15">
        <f t="shared" si="9"/>
        <v>2</v>
      </c>
      <c r="AA154" s="20">
        <f t="shared" si="7"/>
        <v>3</v>
      </c>
    </row>
    <row r="155" spans="1:27" ht="12.75">
      <c r="A155" s="35">
        <v>520301</v>
      </c>
      <c r="B155" s="7" t="s">
        <v>508</v>
      </c>
      <c r="C155" s="8" t="s">
        <v>563</v>
      </c>
      <c r="D155" s="7" t="s">
        <v>507</v>
      </c>
      <c r="E155" s="7" t="s">
        <v>51</v>
      </c>
      <c r="F155" s="15" t="s">
        <v>32</v>
      </c>
      <c r="G155" s="50"/>
      <c r="H155" s="7">
        <v>1</v>
      </c>
      <c r="I155" s="7"/>
      <c r="J155" s="7">
        <v>1</v>
      </c>
      <c r="K155" s="7"/>
      <c r="L155" s="7"/>
      <c r="M155" s="7"/>
      <c r="N155" s="7">
        <v>1</v>
      </c>
      <c r="O155" s="7"/>
      <c r="P155" s="7"/>
      <c r="Q155" s="7"/>
      <c r="R155" s="7"/>
      <c r="S155" s="7">
        <v>17</v>
      </c>
      <c r="T155" s="7">
        <v>11</v>
      </c>
      <c r="U155" s="7">
        <v>2</v>
      </c>
      <c r="V155" s="7"/>
      <c r="W155" s="7"/>
      <c r="X155" s="109"/>
      <c r="Y155" s="27">
        <f t="shared" si="8"/>
        <v>19</v>
      </c>
      <c r="Z155" s="15">
        <f t="shared" si="9"/>
        <v>14</v>
      </c>
      <c r="AA155" s="20">
        <f t="shared" si="7"/>
        <v>33</v>
      </c>
    </row>
    <row r="156" spans="1:27" ht="12.75">
      <c r="A156" s="35">
        <v>521002</v>
      </c>
      <c r="B156" s="7" t="s">
        <v>788</v>
      </c>
      <c r="C156" s="8" t="s">
        <v>563</v>
      </c>
      <c r="D156" s="7" t="s">
        <v>510</v>
      </c>
      <c r="E156" s="7" t="s">
        <v>33</v>
      </c>
      <c r="F156" s="15" t="s">
        <v>511</v>
      </c>
      <c r="G156" s="50">
        <v>1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1</v>
      </c>
      <c r="S156" s="7">
        <v>4</v>
      </c>
      <c r="T156" s="7">
        <v>7</v>
      </c>
      <c r="U156" s="7">
        <v>1</v>
      </c>
      <c r="V156" s="7"/>
      <c r="W156" s="7"/>
      <c r="X156" s="109"/>
      <c r="Y156" s="27">
        <f t="shared" si="8"/>
        <v>6</v>
      </c>
      <c r="Z156" s="15">
        <f t="shared" si="9"/>
        <v>8</v>
      </c>
      <c r="AA156" s="20">
        <f t="shared" si="7"/>
        <v>14</v>
      </c>
    </row>
    <row r="157" spans="1:27" ht="12.75">
      <c r="A157" s="36">
        <v>540101</v>
      </c>
      <c r="B157" s="16" t="s">
        <v>513</v>
      </c>
      <c r="C157" s="17" t="s">
        <v>563</v>
      </c>
      <c r="D157" s="16" t="s">
        <v>512</v>
      </c>
      <c r="E157" s="16" t="s">
        <v>44</v>
      </c>
      <c r="F157" s="18" t="s">
        <v>261</v>
      </c>
      <c r="G157" s="51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>
        <v>1</v>
      </c>
      <c r="U157" s="16"/>
      <c r="V157" s="16">
        <v>1</v>
      </c>
      <c r="W157" s="16"/>
      <c r="X157" s="110"/>
      <c r="Y157" s="28">
        <f t="shared" si="8"/>
        <v>0</v>
      </c>
      <c r="Z157" s="18">
        <f t="shared" si="9"/>
        <v>2</v>
      </c>
      <c r="AA157" s="20">
        <f t="shared" si="7"/>
        <v>2</v>
      </c>
    </row>
    <row r="158" spans="1:27" s="20" customFormat="1" ht="12.75">
      <c r="A158" s="21" t="s">
        <v>1</v>
      </c>
      <c r="G158" s="20">
        <f>SUM(G106:G157)</f>
        <v>27</v>
      </c>
      <c r="H158" s="20">
        <f aca="true" t="shared" si="10" ref="H158:AA158">SUM(H106:H157)</f>
        <v>14</v>
      </c>
      <c r="I158" s="20">
        <f t="shared" si="10"/>
        <v>10</v>
      </c>
      <c r="J158" s="20">
        <f t="shared" si="10"/>
        <v>8</v>
      </c>
      <c r="K158" s="20">
        <f t="shared" si="10"/>
        <v>1</v>
      </c>
      <c r="L158" s="20">
        <f t="shared" si="10"/>
        <v>0</v>
      </c>
      <c r="M158" s="20">
        <f t="shared" si="10"/>
        <v>3</v>
      </c>
      <c r="N158" s="20">
        <f t="shared" si="10"/>
        <v>7</v>
      </c>
      <c r="O158" s="20">
        <f t="shared" si="10"/>
        <v>0</v>
      </c>
      <c r="P158" s="20">
        <f t="shared" si="10"/>
        <v>0</v>
      </c>
      <c r="Q158" s="20">
        <f t="shared" si="10"/>
        <v>7</v>
      </c>
      <c r="R158" s="20">
        <f t="shared" si="10"/>
        <v>7</v>
      </c>
      <c r="S158" s="20">
        <f t="shared" si="10"/>
        <v>170</v>
      </c>
      <c r="T158" s="20">
        <f t="shared" si="10"/>
        <v>238</v>
      </c>
      <c r="U158" s="20">
        <f t="shared" si="10"/>
        <v>37</v>
      </c>
      <c r="V158" s="20">
        <f t="shared" si="10"/>
        <v>43</v>
      </c>
      <c r="W158" s="20">
        <f t="shared" si="10"/>
        <v>0</v>
      </c>
      <c r="X158" s="20">
        <f t="shared" si="10"/>
        <v>1</v>
      </c>
      <c r="Y158" s="20">
        <f t="shared" si="10"/>
        <v>255</v>
      </c>
      <c r="Z158" s="20">
        <f t="shared" si="10"/>
        <v>318</v>
      </c>
      <c r="AA158" s="20">
        <f t="shared" si="10"/>
        <v>573</v>
      </c>
    </row>
    <row r="159" s="20" customFormat="1" ht="12.75">
      <c r="A159" s="21"/>
    </row>
    <row r="160" s="20" customFormat="1" ht="12.75">
      <c r="A160" s="21"/>
    </row>
    <row r="161" spans="1:6" ht="12.75">
      <c r="A161" s="3" t="s">
        <v>8</v>
      </c>
      <c r="C161" s="1"/>
      <c r="D161" s="44"/>
      <c r="E161" s="1"/>
      <c r="F161" s="1"/>
    </row>
    <row r="162" spans="1:6" ht="12.75">
      <c r="A162" s="3" t="s">
        <v>760</v>
      </c>
      <c r="C162" s="1"/>
      <c r="D162" s="44"/>
      <c r="E162" s="1"/>
      <c r="F162" s="1"/>
    </row>
    <row r="163" spans="1:6" ht="12.75">
      <c r="A163" s="3" t="s">
        <v>128</v>
      </c>
      <c r="D163" s="44"/>
      <c r="E163" s="1"/>
      <c r="F163" s="1"/>
    </row>
    <row r="164" spans="1:6" ht="12.75">
      <c r="A164" s="3"/>
      <c r="C164" s="3" t="s">
        <v>16</v>
      </c>
      <c r="D164" s="44"/>
      <c r="E164" s="1"/>
      <c r="F164" s="1"/>
    </row>
    <row r="165" spans="1:26" ht="12.75">
      <c r="A165" s="44"/>
      <c r="C165" s="1"/>
      <c r="D165" s="44"/>
      <c r="E165" s="1"/>
      <c r="F165" s="1"/>
      <c r="G165" s="122" t="s">
        <v>9</v>
      </c>
      <c r="H165" s="122"/>
      <c r="I165" s="122" t="s">
        <v>11</v>
      </c>
      <c r="J165" s="122"/>
      <c r="K165" s="122" t="s">
        <v>10</v>
      </c>
      <c r="L165" s="122"/>
      <c r="M165" s="122" t="s">
        <v>767</v>
      </c>
      <c r="N165" s="122"/>
      <c r="O165" s="123" t="s">
        <v>768</v>
      </c>
      <c r="P165" s="124"/>
      <c r="Q165" s="122" t="s">
        <v>3</v>
      </c>
      <c r="R165" s="122"/>
      <c r="S165" s="122" t="s">
        <v>4</v>
      </c>
      <c r="T165" s="122"/>
      <c r="U165" s="122" t="s">
        <v>5</v>
      </c>
      <c r="V165" s="122"/>
      <c r="W165" s="123" t="s">
        <v>101</v>
      </c>
      <c r="X165" s="124"/>
      <c r="Y165" s="122" t="s">
        <v>13</v>
      </c>
      <c r="Z165" s="122"/>
    </row>
    <row r="166" spans="1:27" ht="12.75">
      <c r="A166" s="4" t="s">
        <v>100</v>
      </c>
      <c r="B166" s="5" t="s">
        <v>57</v>
      </c>
      <c r="C166" s="6" t="s">
        <v>2</v>
      </c>
      <c r="D166" s="45" t="s">
        <v>58</v>
      </c>
      <c r="E166" s="6" t="s">
        <v>34</v>
      </c>
      <c r="F166" s="6" t="s">
        <v>35</v>
      </c>
      <c r="G166" s="34" t="s">
        <v>0</v>
      </c>
      <c r="H166" s="34" t="s">
        <v>6</v>
      </c>
      <c r="I166" s="34" t="s">
        <v>0</v>
      </c>
      <c r="J166" s="34" t="s">
        <v>6</v>
      </c>
      <c r="K166" s="34" t="s">
        <v>0</v>
      </c>
      <c r="L166" s="34" t="s">
        <v>6</v>
      </c>
      <c r="M166" s="34" t="s">
        <v>0</v>
      </c>
      <c r="N166" s="34" t="s">
        <v>6</v>
      </c>
      <c r="O166" s="34" t="s">
        <v>0</v>
      </c>
      <c r="P166" s="34" t="s">
        <v>6</v>
      </c>
      <c r="Q166" s="34" t="s">
        <v>0</v>
      </c>
      <c r="R166" s="34" t="s">
        <v>6</v>
      </c>
      <c r="S166" s="34" t="s">
        <v>0</v>
      </c>
      <c r="T166" s="34" t="s">
        <v>6</v>
      </c>
      <c r="U166" s="34" t="s">
        <v>0</v>
      </c>
      <c r="V166" s="34" t="s">
        <v>6</v>
      </c>
      <c r="W166" s="34" t="s">
        <v>0</v>
      </c>
      <c r="X166" s="34" t="s">
        <v>6</v>
      </c>
      <c r="Y166" s="34" t="s">
        <v>0</v>
      </c>
      <c r="Z166" s="34" t="s">
        <v>6</v>
      </c>
      <c r="AA166" s="33" t="s">
        <v>1</v>
      </c>
    </row>
    <row r="167" spans="1:27" ht="12.75">
      <c r="A167" s="42" t="s">
        <v>604</v>
      </c>
      <c r="B167" s="12" t="s">
        <v>515</v>
      </c>
      <c r="C167" s="13" t="s">
        <v>564</v>
      </c>
      <c r="D167" s="12" t="s">
        <v>514</v>
      </c>
      <c r="E167" s="12" t="s">
        <v>45</v>
      </c>
      <c r="F167" s="14" t="s">
        <v>243</v>
      </c>
      <c r="G167" s="5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>
        <v>1</v>
      </c>
      <c r="W167" s="12"/>
      <c r="X167" s="108"/>
      <c r="Y167" s="26">
        <f t="shared" si="8"/>
        <v>0</v>
      </c>
      <c r="Z167" s="14">
        <f t="shared" si="9"/>
        <v>1</v>
      </c>
      <c r="AA167" s="20">
        <f t="shared" si="7"/>
        <v>1</v>
      </c>
    </row>
    <row r="168" spans="1:27" ht="12.75">
      <c r="A168" s="30" t="s">
        <v>604</v>
      </c>
      <c r="B168" s="7" t="s">
        <v>789</v>
      </c>
      <c r="C168" s="8" t="s">
        <v>564</v>
      </c>
      <c r="D168" s="7" t="s">
        <v>516</v>
      </c>
      <c r="E168" s="7" t="s">
        <v>45</v>
      </c>
      <c r="F168" s="15" t="s">
        <v>243</v>
      </c>
      <c r="G168" s="50"/>
      <c r="H168" s="7"/>
      <c r="I168" s="7"/>
      <c r="J168" s="7"/>
      <c r="K168" s="7"/>
      <c r="L168" s="7"/>
      <c r="M168" s="7"/>
      <c r="N168" s="7"/>
      <c r="O168" s="7"/>
      <c r="P168" s="7"/>
      <c r="Q168" s="7">
        <v>1</v>
      </c>
      <c r="R168" s="7"/>
      <c r="S168" s="7"/>
      <c r="T168" s="7"/>
      <c r="U168" s="7"/>
      <c r="V168" s="7"/>
      <c r="W168" s="7"/>
      <c r="X168" s="109"/>
      <c r="Y168" s="27">
        <f t="shared" si="8"/>
        <v>1</v>
      </c>
      <c r="Z168" s="15">
        <f t="shared" si="9"/>
        <v>0</v>
      </c>
      <c r="AA168" s="20">
        <f t="shared" si="7"/>
        <v>1</v>
      </c>
    </row>
    <row r="169" spans="1:27" ht="12.75">
      <c r="A169" s="35">
        <v>110101</v>
      </c>
      <c r="B169" s="7" t="s">
        <v>518</v>
      </c>
      <c r="C169" s="8" t="s">
        <v>564</v>
      </c>
      <c r="D169" s="7" t="s">
        <v>517</v>
      </c>
      <c r="E169" s="7" t="s">
        <v>44</v>
      </c>
      <c r="F169" s="15" t="s">
        <v>273</v>
      </c>
      <c r="G169" s="50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>
        <v>1</v>
      </c>
      <c r="T169" s="7"/>
      <c r="U169" s="7"/>
      <c r="V169" s="7"/>
      <c r="W169" s="7"/>
      <c r="X169" s="109"/>
      <c r="Y169" s="27">
        <f t="shared" si="8"/>
        <v>1</v>
      </c>
      <c r="Z169" s="15">
        <f t="shared" si="9"/>
        <v>0</v>
      </c>
      <c r="AA169" s="20">
        <f t="shared" si="7"/>
        <v>1</v>
      </c>
    </row>
    <row r="170" spans="1:27" ht="12.75">
      <c r="A170" s="35">
        <v>130101</v>
      </c>
      <c r="B170" s="7" t="s">
        <v>520</v>
      </c>
      <c r="C170" s="8" t="s">
        <v>564</v>
      </c>
      <c r="D170" s="7" t="s">
        <v>519</v>
      </c>
      <c r="E170" s="7" t="s">
        <v>46</v>
      </c>
      <c r="F170" s="15" t="s">
        <v>28</v>
      </c>
      <c r="G170" s="50"/>
      <c r="H170" s="7"/>
      <c r="I170" s="7"/>
      <c r="J170" s="7"/>
      <c r="K170" s="7"/>
      <c r="L170" s="7"/>
      <c r="M170" s="7"/>
      <c r="N170" s="7"/>
      <c r="O170" s="7"/>
      <c r="P170" s="7"/>
      <c r="Q170" s="7">
        <v>1</v>
      </c>
      <c r="R170" s="7"/>
      <c r="S170" s="7">
        <v>3</v>
      </c>
      <c r="T170" s="7">
        <v>4</v>
      </c>
      <c r="U170" s="7"/>
      <c r="V170" s="7"/>
      <c r="W170" s="7"/>
      <c r="X170" s="109"/>
      <c r="Y170" s="27">
        <f t="shared" si="8"/>
        <v>4</v>
      </c>
      <c r="Z170" s="15">
        <f t="shared" si="9"/>
        <v>4</v>
      </c>
      <c r="AA170" s="20">
        <f t="shared" si="7"/>
        <v>8</v>
      </c>
    </row>
    <row r="171" spans="1:27" ht="12.75">
      <c r="A171" s="35">
        <v>140701</v>
      </c>
      <c r="B171" s="7" t="s">
        <v>522</v>
      </c>
      <c r="C171" s="8" t="s">
        <v>564</v>
      </c>
      <c r="D171" s="7" t="s">
        <v>521</v>
      </c>
      <c r="E171" s="7" t="s">
        <v>47</v>
      </c>
      <c r="F171" s="15" t="s">
        <v>285</v>
      </c>
      <c r="G171" s="50"/>
      <c r="H171" s="7">
        <v>1</v>
      </c>
      <c r="I171" s="7"/>
      <c r="J171" s="7"/>
      <c r="K171" s="7"/>
      <c r="L171" s="7"/>
      <c r="M171" s="7">
        <v>1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09"/>
      <c r="Y171" s="27">
        <f t="shared" si="8"/>
        <v>1</v>
      </c>
      <c r="Z171" s="15">
        <f t="shared" si="9"/>
        <v>1</v>
      </c>
      <c r="AA171" s="20">
        <f t="shared" si="7"/>
        <v>2</v>
      </c>
    </row>
    <row r="172" spans="1:27" ht="12.75">
      <c r="A172" s="35">
        <v>141001</v>
      </c>
      <c r="B172" s="7" t="s">
        <v>524</v>
      </c>
      <c r="C172" s="8" t="s">
        <v>564</v>
      </c>
      <c r="D172" s="7" t="s">
        <v>523</v>
      </c>
      <c r="E172" s="7" t="s">
        <v>47</v>
      </c>
      <c r="F172" s="15" t="s">
        <v>285</v>
      </c>
      <c r="G172" s="50">
        <v>2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>
        <v>2</v>
      </c>
      <c r="T172" s="7"/>
      <c r="U172" s="7"/>
      <c r="V172" s="7"/>
      <c r="W172" s="7"/>
      <c r="X172" s="109"/>
      <c r="Y172" s="27">
        <f t="shared" si="8"/>
        <v>4</v>
      </c>
      <c r="Z172" s="15">
        <f t="shared" si="9"/>
        <v>0</v>
      </c>
      <c r="AA172" s="20">
        <f t="shared" si="7"/>
        <v>4</v>
      </c>
    </row>
    <row r="173" spans="1:27" ht="12.75">
      <c r="A173" s="35">
        <v>141901</v>
      </c>
      <c r="B173" s="7" t="s">
        <v>526</v>
      </c>
      <c r="C173" s="8" t="s">
        <v>564</v>
      </c>
      <c r="D173" s="7" t="s">
        <v>525</v>
      </c>
      <c r="E173" s="7" t="s">
        <v>47</v>
      </c>
      <c r="F173" s="15" t="s">
        <v>285</v>
      </c>
      <c r="G173" s="50">
        <v>3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>
        <v>1</v>
      </c>
      <c r="T173" s="7"/>
      <c r="U173" s="7"/>
      <c r="V173" s="7"/>
      <c r="W173" s="7"/>
      <c r="X173" s="109"/>
      <c r="Y173" s="27">
        <f t="shared" si="8"/>
        <v>4</v>
      </c>
      <c r="Z173" s="15">
        <f t="shared" si="9"/>
        <v>0</v>
      </c>
      <c r="AA173" s="20">
        <f t="shared" si="7"/>
        <v>4</v>
      </c>
    </row>
    <row r="174" spans="1:27" ht="12.75">
      <c r="A174" s="35">
        <v>142401</v>
      </c>
      <c r="B174" s="7" t="s">
        <v>528</v>
      </c>
      <c r="C174" s="8" t="s">
        <v>564</v>
      </c>
      <c r="D174" s="7" t="s">
        <v>527</v>
      </c>
      <c r="E174" s="7" t="s">
        <v>47</v>
      </c>
      <c r="F174" s="15" t="s">
        <v>285</v>
      </c>
      <c r="G174" s="50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>
        <v>3</v>
      </c>
      <c r="T174" s="7"/>
      <c r="U174" s="7"/>
      <c r="V174" s="7"/>
      <c r="W174" s="7"/>
      <c r="X174" s="109"/>
      <c r="Y174" s="27">
        <f t="shared" si="8"/>
        <v>3</v>
      </c>
      <c r="Z174" s="15">
        <f t="shared" si="9"/>
        <v>0</v>
      </c>
      <c r="AA174" s="20">
        <f t="shared" si="7"/>
        <v>3</v>
      </c>
    </row>
    <row r="175" spans="1:27" ht="12.75">
      <c r="A175" s="35">
        <v>143501</v>
      </c>
      <c r="B175" s="7" t="s">
        <v>530</v>
      </c>
      <c r="C175" s="8" t="s">
        <v>564</v>
      </c>
      <c r="D175" s="7" t="s">
        <v>529</v>
      </c>
      <c r="E175" s="7" t="s">
        <v>47</v>
      </c>
      <c r="F175" s="15" t="s">
        <v>285</v>
      </c>
      <c r="G175" s="50">
        <v>1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09"/>
      <c r="Y175" s="27">
        <f t="shared" si="8"/>
        <v>1</v>
      </c>
      <c r="Z175" s="15">
        <f t="shared" si="9"/>
        <v>0</v>
      </c>
      <c r="AA175" s="20">
        <f t="shared" si="7"/>
        <v>1</v>
      </c>
    </row>
    <row r="176" spans="1:27" ht="12.75">
      <c r="A176" s="35">
        <v>230101</v>
      </c>
      <c r="B176" s="7" t="s">
        <v>532</v>
      </c>
      <c r="C176" s="8" t="s">
        <v>564</v>
      </c>
      <c r="D176" s="7" t="s">
        <v>531</v>
      </c>
      <c r="E176" s="7" t="s">
        <v>44</v>
      </c>
      <c r="F176" s="15" t="s">
        <v>261</v>
      </c>
      <c r="G176" s="50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>
        <v>3</v>
      </c>
      <c r="T176" s="7">
        <v>4</v>
      </c>
      <c r="U176" s="7"/>
      <c r="V176" s="7">
        <v>2</v>
      </c>
      <c r="W176" s="7"/>
      <c r="X176" s="109"/>
      <c r="Y176" s="27">
        <f t="shared" si="8"/>
        <v>3</v>
      </c>
      <c r="Z176" s="15">
        <f t="shared" si="9"/>
        <v>6</v>
      </c>
      <c r="AA176" s="20">
        <f t="shared" si="7"/>
        <v>9</v>
      </c>
    </row>
    <row r="177" spans="1:27" ht="12.75">
      <c r="A177" s="35">
        <v>260202</v>
      </c>
      <c r="B177" s="7" t="s">
        <v>534</v>
      </c>
      <c r="C177" s="8" t="s">
        <v>564</v>
      </c>
      <c r="D177" s="7" t="s">
        <v>533</v>
      </c>
      <c r="E177" s="7" t="s">
        <v>44</v>
      </c>
      <c r="F177" s="15" t="s">
        <v>243</v>
      </c>
      <c r="G177" s="50"/>
      <c r="H177" s="7">
        <v>1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>
        <v>1</v>
      </c>
      <c r="T177" s="7">
        <v>1</v>
      </c>
      <c r="U177" s="7"/>
      <c r="V177" s="7">
        <v>2</v>
      </c>
      <c r="W177" s="7"/>
      <c r="X177" s="109"/>
      <c r="Y177" s="27">
        <f t="shared" si="8"/>
        <v>1</v>
      </c>
      <c r="Z177" s="15">
        <f t="shared" si="9"/>
        <v>4</v>
      </c>
      <c r="AA177" s="20">
        <f t="shared" si="7"/>
        <v>5</v>
      </c>
    </row>
    <row r="178" spans="1:27" ht="12.75">
      <c r="A178" s="35">
        <v>270101</v>
      </c>
      <c r="B178" s="7" t="s">
        <v>536</v>
      </c>
      <c r="C178" s="8" t="s">
        <v>564</v>
      </c>
      <c r="D178" s="7" t="s">
        <v>535</v>
      </c>
      <c r="E178" s="7" t="s">
        <v>44</v>
      </c>
      <c r="F178" s="15" t="s">
        <v>273</v>
      </c>
      <c r="G178" s="50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>
        <v>1</v>
      </c>
      <c r="T178" s="7"/>
      <c r="U178" s="7">
        <v>1</v>
      </c>
      <c r="V178" s="7"/>
      <c r="W178" s="7"/>
      <c r="X178" s="109"/>
      <c r="Y178" s="27">
        <f t="shared" si="8"/>
        <v>2</v>
      </c>
      <c r="Z178" s="15">
        <f t="shared" si="9"/>
        <v>0</v>
      </c>
      <c r="AA178" s="20">
        <f t="shared" si="7"/>
        <v>2</v>
      </c>
    </row>
    <row r="179" spans="1:27" ht="12.75">
      <c r="A179" s="35">
        <v>400501</v>
      </c>
      <c r="B179" s="7" t="s">
        <v>538</v>
      </c>
      <c r="C179" s="8" t="s">
        <v>564</v>
      </c>
      <c r="D179" s="7" t="s">
        <v>537</v>
      </c>
      <c r="E179" s="7" t="s">
        <v>44</v>
      </c>
      <c r="F179" s="15" t="s">
        <v>273</v>
      </c>
      <c r="G179" s="50">
        <v>2</v>
      </c>
      <c r="H179" s="7"/>
      <c r="I179" s="7"/>
      <c r="J179" s="7"/>
      <c r="K179" s="7"/>
      <c r="L179" s="7"/>
      <c r="M179" s="7">
        <v>1</v>
      </c>
      <c r="N179" s="7"/>
      <c r="O179" s="7"/>
      <c r="P179" s="7"/>
      <c r="Q179" s="7"/>
      <c r="R179" s="7"/>
      <c r="S179" s="7">
        <v>2</v>
      </c>
      <c r="T179" s="7"/>
      <c r="U179" s="7">
        <v>1</v>
      </c>
      <c r="V179" s="7"/>
      <c r="W179" s="7"/>
      <c r="X179" s="109"/>
      <c r="Y179" s="27">
        <f t="shared" si="8"/>
        <v>6</v>
      </c>
      <c r="Z179" s="15">
        <f t="shared" si="9"/>
        <v>0</v>
      </c>
      <c r="AA179" s="20">
        <f t="shared" si="7"/>
        <v>6</v>
      </c>
    </row>
    <row r="180" spans="1:27" ht="12.75">
      <c r="A180" s="35">
        <v>400607</v>
      </c>
      <c r="B180" s="7" t="s">
        <v>540</v>
      </c>
      <c r="C180" s="8" t="s">
        <v>564</v>
      </c>
      <c r="D180" s="7" t="s">
        <v>539</v>
      </c>
      <c r="E180" s="7" t="s">
        <v>48</v>
      </c>
      <c r="F180" s="15" t="s">
        <v>30</v>
      </c>
      <c r="G180" s="5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>
        <v>2</v>
      </c>
      <c r="T180" s="7">
        <v>3</v>
      </c>
      <c r="U180" s="7">
        <v>1</v>
      </c>
      <c r="V180" s="7"/>
      <c r="W180" s="7"/>
      <c r="X180" s="109"/>
      <c r="Y180" s="27">
        <f t="shared" si="8"/>
        <v>3</v>
      </c>
      <c r="Z180" s="15">
        <f t="shared" si="9"/>
        <v>3</v>
      </c>
      <c r="AA180" s="20">
        <f t="shared" si="7"/>
        <v>6</v>
      </c>
    </row>
    <row r="181" spans="1:27" ht="12.75">
      <c r="A181" s="35">
        <v>400801</v>
      </c>
      <c r="B181" s="7" t="s">
        <v>542</v>
      </c>
      <c r="C181" s="8" t="s">
        <v>564</v>
      </c>
      <c r="D181" s="7" t="s">
        <v>541</v>
      </c>
      <c r="E181" s="7" t="s">
        <v>44</v>
      </c>
      <c r="F181" s="15" t="s">
        <v>273</v>
      </c>
      <c r="G181" s="50">
        <v>2</v>
      </c>
      <c r="H181" s="7">
        <v>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09"/>
      <c r="Y181" s="27">
        <f t="shared" si="8"/>
        <v>2</v>
      </c>
      <c r="Z181" s="15">
        <f t="shared" si="9"/>
        <v>2</v>
      </c>
      <c r="AA181" s="20">
        <f t="shared" si="7"/>
        <v>4</v>
      </c>
    </row>
    <row r="182" spans="1:27" ht="12.75">
      <c r="A182" s="35">
        <v>422704</v>
      </c>
      <c r="B182" s="7" t="s">
        <v>547</v>
      </c>
      <c r="C182" s="8" t="s">
        <v>564</v>
      </c>
      <c r="D182" s="7" t="s">
        <v>546</v>
      </c>
      <c r="E182" s="7" t="s">
        <v>44</v>
      </c>
      <c r="F182" s="15" t="s">
        <v>264</v>
      </c>
      <c r="G182" s="50"/>
      <c r="H182" s="7"/>
      <c r="I182" s="7"/>
      <c r="J182" s="7"/>
      <c r="K182" s="7"/>
      <c r="L182" s="7"/>
      <c r="M182" s="7"/>
      <c r="N182" s="7">
        <v>1</v>
      </c>
      <c r="O182" s="7"/>
      <c r="P182" s="7"/>
      <c r="Q182" s="7"/>
      <c r="R182" s="7"/>
      <c r="S182" s="7"/>
      <c r="T182" s="7"/>
      <c r="U182" s="7"/>
      <c r="V182" s="7">
        <v>1</v>
      </c>
      <c r="W182" s="7"/>
      <c r="X182" s="109"/>
      <c r="Y182" s="27">
        <f t="shared" si="8"/>
        <v>0</v>
      </c>
      <c r="Z182" s="15">
        <f t="shared" si="9"/>
        <v>2</v>
      </c>
      <c r="AA182" s="20">
        <f t="shared" si="7"/>
        <v>2</v>
      </c>
    </row>
    <row r="183" spans="1:27" ht="12.75">
      <c r="A183" s="35">
        <v>422801</v>
      </c>
      <c r="B183" s="7" t="s">
        <v>790</v>
      </c>
      <c r="C183" s="8" t="s">
        <v>564</v>
      </c>
      <c r="D183" s="7" t="s">
        <v>543</v>
      </c>
      <c r="E183" s="7" t="s">
        <v>44</v>
      </c>
      <c r="F183" s="15" t="s">
        <v>264</v>
      </c>
      <c r="G183" s="50"/>
      <c r="H183" s="7">
        <v>1</v>
      </c>
      <c r="I183" s="7"/>
      <c r="J183" s="7">
        <v>1</v>
      </c>
      <c r="K183" s="7"/>
      <c r="L183" s="7"/>
      <c r="M183" s="7"/>
      <c r="N183" s="7"/>
      <c r="O183" s="7"/>
      <c r="P183" s="7"/>
      <c r="Q183" s="7"/>
      <c r="R183" s="7"/>
      <c r="S183" s="7"/>
      <c r="T183" s="7">
        <v>5</v>
      </c>
      <c r="U183" s="7"/>
      <c r="V183" s="7"/>
      <c r="W183" s="7"/>
      <c r="X183" s="109"/>
      <c r="Y183" s="27">
        <f t="shared" si="8"/>
        <v>0</v>
      </c>
      <c r="Z183" s="15">
        <f t="shared" si="9"/>
        <v>7</v>
      </c>
      <c r="AA183" s="20">
        <f t="shared" si="7"/>
        <v>7</v>
      </c>
    </row>
    <row r="184" spans="1:27" ht="12.75">
      <c r="A184" s="35">
        <v>422805</v>
      </c>
      <c r="B184" s="7" t="s">
        <v>545</v>
      </c>
      <c r="C184" s="8" t="s">
        <v>564</v>
      </c>
      <c r="D184" s="7" t="s">
        <v>544</v>
      </c>
      <c r="E184" s="7" t="s">
        <v>44</v>
      </c>
      <c r="F184" s="15" t="s">
        <v>264</v>
      </c>
      <c r="G184" s="50"/>
      <c r="H184" s="7"/>
      <c r="I184" s="7"/>
      <c r="J184" s="7"/>
      <c r="K184" s="7"/>
      <c r="L184" s="7"/>
      <c r="M184" s="7"/>
      <c r="N184" s="7">
        <v>1</v>
      </c>
      <c r="O184" s="7"/>
      <c r="P184" s="7"/>
      <c r="Q184" s="7"/>
      <c r="R184" s="7"/>
      <c r="S184" s="7"/>
      <c r="T184" s="7">
        <v>2</v>
      </c>
      <c r="U184" s="7"/>
      <c r="V184" s="7">
        <v>2</v>
      </c>
      <c r="W184" s="7"/>
      <c r="X184" s="109"/>
      <c r="Y184" s="27">
        <f t="shared" si="8"/>
        <v>0</v>
      </c>
      <c r="Z184" s="15">
        <f t="shared" si="9"/>
        <v>5</v>
      </c>
      <c r="AA184" s="20">
        <f t="shared" si="7"/>
        <v>5</v>
      </c>
    </row>
    <row r="185" spans="1:27" ht="12.75">
      <c r="A185" s="35">
        <v>440501</v>
      </c>
      <c r="B185" s="7" t="s">
        <v>549</v>
      </c>
      <c r="C185" s="8" t="s">
        <v>564</v>
      </c>
      <c r="D185" s="7" t="s">
        <v>548</v>
      </c>
      <c r="E185" s="7" t="s">
        <v>45</v>
      </c>
      <c r="F185" s="15" t="s">
        <v>243</v>
      </c>
      <c r="G185" s="50">
        <v>1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>
        <v>1</v>
      </c>
      <c r="U185" s="7"/>
      <c r="V185" s="7"/>
      <c r="W185" s="7"/>
      <c r="X185" s="109"/>
      <c r="Y185" s="27">
        <f t="shared" si="8"/>
        <v>1</v>
      </c>
      <c r="Z185" s="15">
        <f t="shared" si="9"/>
        <v>1</v>
      </c>
      <c r="AA185" s="20">
        <f t="shared" si="7"/>
        <v>2</v>
      </c>
    </row>
    <row r="186" spans="1:27" ht="12.75">
      <c r="A186" s="35">
        <v>450602</v>
      </c>
      <c r="B186" s="7" t="s">
        <v>551</v>
      </c>
      <c r="C186" s="8" t="s">
        <v>564</v>
      </c>
      <c r="D186" s="7" t="s">
        <v>550</v>
      </c>
      <c r="E186" s="7" t="s">
        <v>45</v>
      </c>
      <c r="F186" s="15" t="s">
        <v>243</v>
      </c>
      <c r="G186" s="5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>
        <v>1</v>
      </c>
      <c r="T186" s="7">
        <v>1</v>
      </c>
      <c r="U186" s="7"/>
      <c r="V186" s="7">
        <v>1</v>
      </c>
      <c r="W186" s="7"/>
      <c r="X186" s="109"/>
      <c r="Y186" s="27">
        <f t="shared" si="8"/>
        <v>1</v>
      </c>
      <c r="Z186" s="15">
        <f t="shared" si="9"/>
        <v>2</v>
      </c>
      <c r="AA186" s="20">
        <f t="shared" si="7"/>
        <v>3</v>
      </c>
    </row>
    <row r="187" spans="1:27" ht="12.75">
      <c r="A187" s="35">
        <v>512003</v>
      </c>
      <c r="B187" s="7" t="s">
        <v>553</v>
      </c>
      <c r="C187" s="8" t="s">
        <v>564</v>
      </c>
      <c r="D187" s="7" t="s">
        <v>552</v>
      </c>
      <c r="E187" s="7" t="s">
        <v>50</v>
      </c>
      <c r="F187" s="15" t="s">
        <v>31</v>
      </c>
      <c r="G187" s="50">
        <v>1</v>
      </c>
      <c r="H187" s="7">
        <v>1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v>2</v>
      </c>
      <c r="T187" s="7">
        <v>1</v>
      </c>
      <c r="U187" s="7"/>
      <c r="V187" s="7"/>
      <c r="W187" s="7"/>
      <c r="X187" s="109"/>
      <c r="Y187" s="27">
        <f t="shared" si="8"/>
        <v>3</v>
      </c>
      <c r="Z187" s="15">
        <f t="shared" si="9"/>
        <v>2</v>
      </c>
      <c r="AA187" s="20">
        <f t="shared" si="7"/>
        <v>5</v>
      </c>
    </row>
    <row r="188" spans="1:27" ht="12.75">
      <c r="A188" s="35">
        <v>512308</v>
      </c>
      <c r="B188" s="7" t="s">
        <v>555</v>
      </c>
      <c r="C188" s="8" t="s">
        <v>564</v>
      </c>
      <c r="D188" s="7" t="s">
        <v>554</v>
      </c>
      <c r="E188" s="7" t="s">
        <v>46</v>
      </c>
      <c r="F188" s="15" t="s">
        <v>28</v>
      </c>
      <c r="G188" s="50"/>
      <c r="H188" s="7"/>
      <c r="I188" s="7"/>
      <c r="J188" s="7">
        <v>3</v>
      </c>
      <c r="K188" s="7"/>
      <c r="L188" s="7"/>
      <c r="M188" s="7"/>
      <c r="N188" s="7"/>
      <c r="O188" s="7"/>
      <c r="P188" s="7"/>
      <c r="Q188" s="7">
        <v>2</v>
      </c>
      <c r="R188" s="7">
        <v>1</v>
      </c>
      <c r="S188" s="7">
        <v>6</v>
      </c>
      <c r="T188" s="7">
        <v>23</v>
      </c>
      <c r="U188" s="7">
        <v>1</v>
      </c>
      <c r="V188" s="7">
        <v>3</v>
      </c>
      <c r="W188" s="7"/>
      <c r="X188" s="109"/>
      <c r="Y188" s="27">
        <f t="shared" si="8"/>
        <v>9</v>
      </c>
      <c r="Z188" s="15">
        <f t="shared" si="9"/>
        <v>30</v>
      </c>
      <c r="AA188" s="20">
        <f t="shared" si="7"/>
        <v>39</v>
      </c>
    </row>
    <row r="189" spans="1:27" ht="12.75">
      <c r="A189" s="35">
        <v>513808</v>
      </c>
      <c r="B189" s="7" t="s">
        <v>557</v>
      </c>
      <c r="C189" s="8" t="s">
        <v>564</v>
      </c>
      <c r="D189" s="7" t="s">
        <v>556</v>
      </c>
      <c r="E189" s="7" t="s">
        <v>49</v>
      </c>
      <c r="F189" s="15" t="s">
        <v>400</v>
      </c>
      <c r="G189" s="50"/>
      <c r="H189" s="7">
        <v>1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>
        <v>3</v>
      </c>
      <c r="U189" s="7"/>
      <c r="V189" s="7"/>
      <c r="W189" s="7"/>
      <c r="X189" s="109"/>
      <c r="Y189" s="27">
        <f t="shared" si="8"/>
        <v>0</v>
      </c>
      <c r="Z189" s="15">
        <f t="shared" si="9"/>
        <v>4</v>
      </c>
      <c r="AA189" s="20">
        <f t="shared" si="7"/>
        <v>4</v>
      </c>
    </row>
    <row r="190" spans="1:27" ht="12.75">
      <c r="A190" s="35">
        <v>513899</v>
      </c>
      <c r="B190" s="7" t="s">
        <v>791</v>
      </c>
      <c r="C190" s="8" t="s">
        <v>564</v>
      </c>
      <c r="D190" s="7" t="s">
        <v>558</v>
      </c>
      <c r="E190" s="7" t="s">
        <v>49</v>
      </c>
      <c r="F190" s="15" t="s">
        <v>400</v>
      </c>
      <c r="G190" s="50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>
        <v>1</v>
      </c>
      <c r="U190" s="7"/>
      <c r="V190" s="7"/>
      <c r="W190" s="7"/>
      <c r="X190" s="109"/>
      <c r="Y190" s="27">
        <f t="shared" si="8"/>
        <v>0</v>
      </c>
      <c r="Z190" s="15">
        <f t="shared" si="9"/>
        <v>1</v>
      </c>
      <c r="AA190" s="20">
        <f t="shared" si="7"/>
        <v>1</v>
      </c>
    </row>
    <row r="191" spans="1:27" ht="12.75">
      <c r="A191" s="36">
        <v>520201</v>
      </c>
      <c r="B191" s="16" t="s">
        <v>560</v>
      </c>
      <c r="C191" s="17" t="s">
        <v>564</v>
      </c>
      <c r="D191" s="16" t="s">
        <v>559</v>
      </c>
      <c r="E191" s="16" t="s">
        <v>51</v>
      </c>
      <c r="F191" s="18" t="s">
        <v>32</v>
      </c>
      <c r="G191" s="51">
        <v>2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>
        <v>1</v>
      </c>
      <c r="U191" s="16"/>
      <c r="V191" s="16"/>
      <c r="W191" s="16"/>
      <c r="X191" s="110"/>
      <c r="Y191" s="28">
        <f t="shared" si="8"/>
        <v>2</v>
      </c>
      <c r="Z191" s="18">
        <f t="shared" si="9"/>
        <v>1</v>
      </c>
      <c r="AA191" s="20">
        <f t="shared" si="7"/>
        <v>3</v>
      </c>
    </row>
    <row r="192" spans="1:27" s="20" customFormat="1" ht="12.75">
      <c r="A192" s="21" t="s">
        <v>1</v>
      </c>
      <c r="G192" s="20">
        <f>SUM(G167:G191)</f>
        <v>14</v>
      </c>
      <c r="H192" s="20">
        <f aca="true" t="shared" si="11" ref="H192:AA192">SUM(H167:H191)</f>
        <v>7</v>
      </c>
      <c r="I192" s="20">
        <f t="shared" si="11"/>
        <v>0</v>
      </c>
      <c r="J192" s="20">
        <f t="shared" si="11"/>
        <v>4</v>
      </c>
      <c r="K192" s="20">
        <f t="shared" si="11"/>
        <v>0</v>
      </c>
      <c r="L192" s="20">
        <f t="shared" si="11"/>
        <v>0</v>
      </c>
      <c r="M192" s="20">
        <f t="shared" si="11"/>
        <v>2</v>
      </c>
      <c r="N192" s="20">
        <f t="shared" si="11"/>
        <v>2</v>
      </c>
      <c r="O192" s="20">
        <f t="shared" si="11"/>
        <v>0</v>
      </c>
      <c r="P192" s="20">
        <f t="shared" si="11"/>
        <v>0</v>
      </c>
      <c r="Q192" s="20">
        <f t="shared" si="11"/>
        <v>4</v>
      </c>
      <c r="R192" s="20">
        <f t="shared" si="11"/>
        <v>1</v>
      </c>
      <c r="S192" s="20">
        <f t="shared" si="11"/>
        <v>28</v>
      </c>
      <c r="T192" s="20">
        <f t="shared" si="11"/>
        <v>50</v>
      </c>
      <c r="U192" s="20">
        <f t="shared" si="11"/>
        <v>4</v>
      </c>
      <c r="V192" s="20">
        <f t="shared" si="11"/>
        <v>12</v>
      </c>
      <c r="W192" s="20">
        <f t="shared" si="11"/>
        <v>0</v>
      </c>
      <c r="X192" s="20">
        <f t="shared" si="11"/>
        <v>0</v>
      </c>
      <c r="Y192" s="20">
        <f t="shared" si="11"/>
        <v>52</v>
      </c>
      <c r="Z192" s="20">
        <f t="shared" si="11"/>
        <v>76</v>
      </c>
      <c r="AA192" s="20">
        <f t="shared" si="11"/>
        <v>128</v>
      </c>
    </row>
    <row r="193" s="20" customFormat="1" ht="12.75">
      <c r="A193" s="21"/>
    </row>
    <row r="194" s="20" customFormat="1" ht="12.75">
      <c r="A194" s="21"/>
    </row>
    <row r="195" spans="1:6" ht="12.75">
      <c r="A195" s="3" t="s">
        <v>8</v>
      </c>
      <c r="C195" s="1"/>
      <c r="D195" s="44"/>
      <c r="E195" s="1"/>
      <c r="F195" s="1"/>
    </row>
    <row r="196" spans="1:6" ht="12.75">
      <c r="A196" s="3" t="s">
        <v>760</v>
      </c>
      <c r="C196" s="1"/>
      <c r="D196" s="44"/>
      <c r="E196" s="1"/>
      <c r="F196" s="1"/>
    </row>
    <row r="197" spans="1:6" ht="12.75">
      <c r="A197" s="3" t="s">
        <v>128</v>
      </c>
      <c r="D197" s="44"/>
      <c r="E197" s="1"/>
      <c r="F197" s="1"/>
    </row>
    <row r="198" spans="1:6" ht="12.75">
      <c r="A198" s="3"/>
      <c r="C198" s="3" t="s">
        <v>97</v>
      </c>
      <c r="D198" s="44"/>
      <c r="E198" s="1"/>
      <c r="F198" s="1"/>
    </row>
    <row r="199" spans="1:26" ht="12.75">
      <c r="A199" s="44"/>
      <c r="C199" s="1"/>
      <c r="D199" s="44"/>
      <c r="E199" s="1"/>
      <c r="F199" s="1"/>
      <c r="G199" s="122" t="s">
        <v>9</v>
      </c>
      <c r="H199" s="122"/>
      <c r="I199" s="122" t="s">
        <v>11</v>
      </c>
      <c r="J199" s="122"/>
      <c r="K199" s="122" t="s">
        <v>10</v>
      </c>
      <c r="L199" s="122"/>
      <c r="M199" s="122" t="s">
        <v>767</v>
      </c>
      <c r="N199" s="122"/>
      <c r="O199" s="123" t="s">
        <v>768</v>
      </c>
      <c r="P199" s="124"/>
      <c r="Q199" s="122" t="s">
        <v>3</v>
      </c>
      <c r="R199" s="122"/>
      <c r="S199" s="122" t="s">
        <v>4</v>
      </c>
      <c r="T199" s="122"/>
      <c r="U199" s="122" t="s">
        <v>5</v>
      </c>
      <c r="V199" s="122"/>
      <c r="W199" s="123" t="s">
        <v>101</v>
      </c>
      <c r="X199" s="124"/>
      <c r="Y199" s="122" t="s">
        <v>13</v>
      </c>
      <c r="Z199" s="122"/>
    </row>
    <row r="200" spans="1:27" ht="12.75">
      <c r="A200" s="4" t="s">
        <v>100</v>
      </c>
      <c r="B200" s="5" t="s">
        <v>57</v>
      </c>
      <c r="C200" s="6" t="s">
        <v>2</v>
      </c>
      <c r="D200" s="45" t="s">
        <v>58</v>
      </c>
      <c r="E200" s="6" t="s">
        <v>34</v>
      </c>
      <c r="F200" s="6" t="s">
        <v>35</v>
      </c>
      <c r="G200" s="34" t="s">
        <v>0</v>
      </c>
      <c r="H200" s="34" t="s">
        <v>6</v>
      </c>
      <c r="I200" s="34" t="s">
        <v>0</v>
      </c>
      <c r="J200" s="34" t="s">
        <v>6</v>
      </c>
      <c r="K200" s="34" t="s">
        <v>0</v>
      </c>
      <c r="L200" s="34" t="s">
        <v>6</v>
      </c>
      <c r="M200" s="34" t="s">
        <v>0</v>
      </c>
      <c r="N200" s="34" t="s">
        <v>6</v>
      </c>
      <c r="O200" s="34" t="s">
        <v>0</v>
      </c>
      <c r="P200" s="34" t="s">
        <v>6</v>
      </c>
      <c r="Q200" s="34" t="s">
        <v>0</v>
      </c>
      <c r="R200" s="34" t="s">
        <v>6</v>
      </c>
      <c r="S200" s="34" t="s">
        <v>0</v>
      </c>
      <c r="T200" s="34" t="s">
        <v>6</v>
      </c>
      <c r="U200" s="34" t="s">
        <v>0</v>
      </c>
      <c r="V200" s="34" t="s">
        <v>6</v>
      </c>
      <c r="W200" s="34" t="s">
        <v>0</v>
      </c>
      <c r="X200" s="34" t="s">
        <v>6</v>
      </c>
      <c r="Y200" s="34" t="s">
        <v>0</v>
      </c>
      <c r="Z200" s="34" t="s">
        <v>6</v>
      </c>
      <c r="AA200" s="33" t="s">
        <v>1</v>
      </c>
    </row>
    <row r="201" spans="1:27" ht="12.75">
      <c r="A201" s="89">
        <v>512001</v>
      </c>
      <c r="B201" s="22" t="s">
        <v>561</v>
      </c>
      <c r="C201" s="23" t="s">
        <v>792</v>
      </c>
      <c r="D201" s="22" t="s">
        <v>53</v>
      </c>
      <c r="E201" s="22" t="s">
        <v>52</v>
      </c>
      <c r="F201" s="24" t="s">
        <v>31</v>
      </c>
      <c r="G201" s="84"/>
      <c r="H201" s="22">
        <v>2</v>
      </c>
      <c r="I201" s="22">
        <v>2</v>
      </c>
      <c r="J201" s="22"/>
      <c r="K201" s="22"/>
      <c r="L201" s="22"/>
      <c r="M201" s="22">
        <v>6</v>
      </c>
      <c r="N201" s="22">
        <v>2</v>
      </c>
      <c r="O201" s="22"/>
      <c r="P201" s="22"/>
      <c r="Q201" s="22">
        <v>1</v>
      </c>
      <c r="R201" s="22">
        <v>1</v>
      </c>
      <c r="S201" s="22">
        <v>33</v>
      </c>
      <c r="T201" s="22">
        <v>41</v>
      </c>
      <c r="U201" s="22">
        <v>6</v>
      </c>
      <c r="V201" s="22">
        <v>5</v>
      </c>
      <c r="W201" s="22"/>
      <c r="X201" s="121"/>
      <c r="Y201" s="37">
        <f t="shared" si="8"/>
        <v>48</v>
      </c>
      <c r="Z201" s="24">
        <f t="shared" si="9"/>
        <v>51</v>
      </c>
      <c r="AA201" s="20">
        <f t="shared" si="7"/>
        <v>99</v>
      </c>
    </row>
    <row r="202" spans="1:27" ht="12.75">
      <c r="A202" s="21" t="s">
        <v>1</v>
      </c>
      <c r="C202" s="1"/>
      <c r="G202">
        <f>SUM(G201)</f>
        <v>0</v>
      </c>
      <c r="H202">
        <f aca="true" t="shared" si="12" ref="H202:AA202">SUM(H201)</f>
        <v>2</v>
      </c>
      <c r="I202">
        <f t="shared" si="12"/>
        <v>2</v>
      </c>
      <c r="J202">
        <f t="shared" si="12"/>
        <v>0</v>
      </c>
      <c r="K202">
        <f t="shared" si="12"/>
        <v>0</v>
      </c>
      <c r="L202">
        <f t="shared" si="12"/>
        <v>0</v>
      </c>
      <c r="M202">
        <f t="shared" si="12"/>
        <v>6</v>
      </c>
      <c r="N202">
        <f t="shared" si="12"/>
        <v>2</v>
      </c>
      <c r="O202">
        <f t="shared" si="12"/>
        <v>0</v>
      </c>
      <c r="P202">
        <f t="shared" si="12"/>
        <v>0</v>
      </c>
      <c r="Q202">
        <f t="shared" si="12"/>
        <v>1</v>
      </c>
      <c r="R202">
        <f t="shared" si="12"/>
        <v>1</v>
      </c>
      <c r="S202">
        <f t="shared" si="12"/>
        <v>33</v>
      </c>
      <c r="T202">
        <f t="shared" si="12"/>
        <v>41</v>
      </c>
      <c r="U202">
        <f t="shared" si="12"/>
        <v>6</v>
      </c>
      <c r="V202">
        <f t="shared" si="12"/>
        <v>5</v>
      </c>
      <c r="W202">
        <f t="shared" si="12"/>
        <v>0</v>
      </c>
      <c r="X202">
        <f t="shared" si="12"/>
        <v>0</v>
      </c>
      <c r="Y202">
        <f t="shared" si="12"/>
        <v>48</v>
      </c>
      <c r="Z202">
        <f t="shared" si="12"/>
        <v>51</v>
      </c>
      <c r="AA202">
        <f t="shared" si="12"/>
        <v>99</v>
      </c>
    </row>
    <row r="203" spans="1:27" ht="12.75">
      <c r="A203" s="21"/>
      <c r="C203" s="1"/>
      <c r="Y203" s="20"/>
      <c r="Z203" s="20"/>
      <c r="AA203" s="20"/>
    </row>
    <row r="204" spans="1:27" ht="12.75">
      <c r="A204" s="1"/>
      <c r="C204" s="1"/>
      <c r="Y204" s="20"/>
      <c r="Z204" s="20"/>
      <c r="AA204" s="20"/>
    </row>
    <row r="205" spans="1:6" ht="12.75">
      <c r="A205" s="3" t="s">
        <v>8</v>
      </c>
      <c r="C205" s="1"/>
      <c r="D205" s="44"/>
      <c r="E205" s="1"/>
      <c r="F205" s="1"/>
    </row>
    <row r="206" spans="1:6" ht="12.75">
      <c r="A206" s="3" t="s">
        <v>760</v>
      </c>
      <c r="C206" s="1"/>
      <c r="D206" s="44"/>
      <c r="E206" s="1"/>
      <c r="F206" s="1"/>
    </row>
    <row r="207" spans="1:6" ht="12.75">
      <c r="A207" s="3" t="s">
        <v>128</v>
      </c>
      <c r="D207" s="44"/>
      <c r="E207" s="1"/>
      <c r="F207" s="1"/>
    </row>
    <row r="208" spans="1:6" ht="12.75">
      <c r="A208" s="3"/>
      <c r="C208" s="3" t="s">
        <v>37</v>
      </c>
      <c r="D208" s="44"/>
      <c r="E208" s="1"/>
      <c r="F208" s="1"/>
    </row>
    <row r="209" spans="1:26" ht="12.75">
      <c r="A209" s="44"/>
      <c r="C209" s="1"/>
      <c r="D209" s="44"/>
      <c r="E209" s="1"/>
      <c r="F209" s="1"/>
      <c r="G209" s="122" t="s">
        <v>9</v>
      </c>
      <c r="H209" s="122"/>
      <c r="I209" s="122" t="s">
        <v>11</v>
      </c>
      <c r="J209" s="122"/>
      <c r="K209" s="122" t="s">
        <v>10</v>
      </c>
      <c r="L209" s="122"/>
      <c r="M209" s="122" t="s">
        <v>767</v>
      </c>
      <c r="N209" s="122"/>
      <c r="O209" s="123" t="s">
        <v>768</v>
      </c>
      <c r="P209" s="124"/>
      <c r="Q209" s="122" t="s">
        <v>3</v>
      </c>
      <c r="R209" s="122"/>
      <c r="S209" s="122" t="s">
        <v>4</v>
      </c>
      <c r="T209" s="122"/>
      <c r="U209" s="122" t="s">
        <v>5</v>
      </c>
      <c r="V209" s="122"/>
      <c r="W209" s="123" t="s">
        <v>101</v>
      </c>
      <c r="X209" s="124"/>
      <c r="Y209" s="122" t="s">
        <v>13</v>
      </c>
      <c r="Z209" s="122"/>
    </row>
    <row r="210" spans="1:27" ht="12.75">
      <c r="A210" s="4" t="s">
        <v>100</v>
      </c>
      <c r="B210" s="5" t="s">
        <v>57</v>
      </c>
      <c r="C210" s="6" t="s">
        <v>2</v>
      </c>
      <c r="D210" s="45" t="s">
        <v>58</v>
      </c>
      <c r="E210" s="6" t="s">
        <v>34</v>
      </c>
      <c r="F210" s="6" t="s">
        <v>35</v>
      </c>
      <c r="G210" s="34" t="s">
        <v>0</v>
      </c>
      <c r="H210" s="34" t="s">
        <v>6</v>
      </c>
      <c r="I210" s="34" t="s">
        <v>0</v>
      </c>
      <c r="J210" s="34" t="s">
        <v>6</v>
      </c>
      <c r="K210" s="34" t="s">
        <v>0</v>
      </c>
      <c r="L210" s="34" t="s">
        <v>6</v>
      </c>
      <c r="M210" s="34" t="s">
        <v>0</v>
      </c>
      <c r="N210" s="34" t="s">
        <v>6</v>
      </c>
      <c r="O210" s="34" t="s">
        <v>0</v>
      </c>
      <c r="P210" s="34" t="s">
        <v>6</v>
      </c>
      <c r="Q210" s="34" t="s">
        <v>0</v>
      </c>
      <c r="R210" s="34" t="s">
        <v>6</v>
      </c>
      <c r="S210" s="34" t="s">
        <v>0</v>
      </c>
      <c r="T210" s="34" t="s">
        <v>6</v>
      </c>
      <c r="U210" s="34" t="s">
        <v>0</v>
      </c>
      <c r="V210" s="34" t="s">
        <v>6</v>
      </c>
      <c r="W210" s="34" t="s">
        <v>0</v>
      </c>
      <c r="X210" s="34" t="s">
        <v>6</v>
      </c>
      <c r="Y210" s="34" t="s">
        <v>0</v>
      </c>
      <c r="Z210" s="34" t="s">
        <v>6</v>
      </c>
      <c r="AA210" s="33" t="s">
        <v>1</v>
      </c>
    </row>
    <row r="211" spans="1:26" ht="12.75">
      <c r="A211" s="37"/>
      <c r="B211" s="22"/>
      <c r="C211" s="22"/>
      <c r="D211" s="22"/>
      <c r="E211" s="22"/>
      <c r="F211" s="24"/>
      <c r="G211" s="84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121"/>
      <c r="Y211" s="37"/>
      <c r="Z211" s="24"/>
    </row>
    <row r="212" spans="1:27" ht="12.75">
      <c r="A212" s="21" t="s">
        <v>1</v>
      </c>
      <c r="G212">
        <f>SUM(G211)</f>
        <v>0</v>
      </c>
      <c r="H212">
        <f aca="true" t="shared" si="13" ref="H212:AA212">SUM(H211)</f>
        <v>0</v>
      </c>
      <c r="I212">
        <f t="shared" si="13"/>
        <v>0</v>
      </c>
      <c r="J212">
        <f t="shared" si="13"/>
        <v>0</v>
      </c>
      <c r="K212">
        <f t="shared" si="13"/>
        <v>0</v>
      </c>
      <c r="L212">
        <f t="shared" si="13"/>
        <v>0</v>
      </c>
      <c r="M212">
        <f t="shared" si="13"/>
        <v>0</v>
      </c>
      <c r="N212">
        <f t="shared" si="13"/>
        <v>0</v>
      </c>
      <c r="O212">
        <f t="shared" si="13"/>
        <v>0</v>
      </c>
      <c r="P212">
        <f t="shared" si="13"/>
        <v>0</v>
      </c>
      <c r="Q212">
        <f t="shared" si="13"/>
        <v>0</v>
      </c>
      <c r="R212">
        <f t="shared" si="13"/>
        <v>0</v>
      </c>
      <c r="S212">
        <f t="shared" si="13"/>
        <v>0</v>
      </c>
      <c r="T212">
        <f t="shared" si="13"/>
        <v>0</v>
      </c>
      <c r="U212">
        <f t="shared" si="13"/>
        <v>0</v>
      </c>
      <c r="V212">
        <f t="shared" si="13"/>
        <v>0</v>
      </c>
      <c r="W212">
        <f t="shared" si="13"/>
        <v>0</v>
      </c>
      <c r="X212">
        <f t="shared" si="13"/>
        <v>0</v>
      </c>
      <c r="Y212">
        <f t="shared" si="13"/>
        <v>0</v>
      </c>
      <c r="Z212">
        <f t="shared" si="13"/>
        <v>0</v>
      </c>
      <c r="AA212">
        <f t="shared" si="13"/>
        <v>0</v>
      </c>
    </row>
    <row r="214" ht="12.75">
      <c r="A214" s="1"/>
    </row>
    <row r="222" spans="2:6" ht="12.75">
      <c r="B222" s="3" t="s">
        <v>8</v>
      </c>
      <c r="D222" s="44"/>
      <c r="F222" s="1"/>
    </row>
    <row r="223" spans="2:6" ht="12.75">
      <c r="B223" s="3" t="s">
        <v>793</v>
      </c>
      <c r="D223" s="44"/>
      <c r="F223" s="1"/>
    </row>
    <row r="224" spans="2:6" ht="12.75">
      <c r="B224" s="3" t="s">
        <v>128</v>
      </c>
      <c r="C224" s="31"/>
      <c r="D224" s="44"/>
      <c r="F224" s="1"/>
    </row>
    <row r="225" spans="4:26" ht="12.75">
      <c r="D225" s="44"/>
      <c r="F225" s="1"/>
      <c r="G225" s="122" t="s">
        <v>9</v>
      </c>
      <c r="H225" s="122"/>
      <c r="I225" s="122" t="s">
        <v>11</v>
      </c>
      <c r="J225" s="122"/>
      <c r="K225" s="122" t="s">
        <v>10</v>
      </c>
      <c r="L225" s="122"/>
      <c r="M225" s="122" t="s">
        <v>767</v>
      </c>
      <c r="N225" s="122"/>
      <c r="O225" s="123" t="s">
        <v>768</v>
      </c>
      <c r="P225" s="124"/>
      <c r="Q225" s="122" t="s">
        <v>3</v>
      </c>
      <c r="R225" s="122"/>
      <c r="S225" s="122" t="s">
        <v>4</v>
      </c>
      <c r="T225" s="122"/>
      <c r="U225" s="122" t="s">
        <v>5</v>
      </c>
      <c r="V225" s="122"/>
      <c r="W225" s="123" t="s">
        <v>101</v>
      </c>
      <c r="X225" s="124"/>
      <c r="Y225" s="122" t="s">
        <v>13</v>
      </c>
      <c r="Z225" s="122"/>
    </row>
    <row r="226" spans="4:28" ht="12.75">
      <c r="D226" s="44"/>
      <c r="F226" s="1"/>
      <c r="G226" s="11" t="s">
        <v>0</v>
      </c>
      <c r="H226" s="11" t="s">
        <v>6</v>
      </c>
      <c r="I226" s="11" t="s">
        <v>0</v>
      </c>
      <c r="J226" s="11" t="s">
        <v>6</v>
      </c>
      <c r="K226" s="11" t="s">
        <v>0</v>
      </c>
      <c r="L226" s="11" t="s">
        <v>6</v>
      </c>
      <c r="M226" s="34" t="s">
        <v>0</v>
      </c>
      <c r="N226" s="34" t="s">
        <v>6</v>
      </c>
      <c r="O226" s="34" t="s">
        <v>0</v>
      </c>
      <c r="P226" s="34" t="s">
        <v>6</v>
      </c>
      <c r="Q226" s="11" t="s">
        <v>0</v>
      </c>
      <c r="R226" s="11" t="s">
        <v>6</v>
      </c>
      <c r="S226" s="11" t="s">
        <v>0</v>
      </c>
      <c r="T226" s="11" t="s">
        <v>6</v>
      </c>
      <c r="U226" s="11" t="s">
        <v>0</v>
      </c>
      <c r="V226" s="11" t="s">
        <v>6</v>
      </c>
      <c r="W226" s="34" t="s">
        <v>0</v>
      </c>
      <c r="X226" s="34" t="s">
        <v>6</v>
      </c>
      <c r="Y226" s="11" t="s">
        <v>0</v>
      </c>
      <c r="Z226" s="11" t="s">
        <v>6</v>
      </c>
      <c r="AA226" s="29" t="s">
        <v>1</v>
      </c>
      <c r="AB226" s="20"/>
    </row>
    <row r="227" spans="3:27" ht="12.75">
      <c r="C227" s="128" t="s">
        <v>14</v>
      </c>
      <c r="D227" s="129"/>
      <c r="E227" s="129"/>
      <c r="F227" s="130"/>
      <c r="G227" s="26">
        <f>G97</f>
        <v>8</v>
      </c>
      <c r="H227" s="108">
        <f aca="true" t="shared" si="14" ref="H227:V227">H97</f>
        <v>7</v>
      </c>
      <c r="I227" s="26">
        <f t="shared" si="14"/>
        <v>33</v>
      </c>
      <c r="J227" s="14">
        <f t="shared" si="14"/>
        <v>62</v>
      </c>
      <c r="K227" s="52">
        <f t="shared" si="14"/>
        <v>3</v>
      </c>
      <c r="L227" s="108">
        <f t="shared" si="14"/>
        <v>5</v>
      </c>
      <c r="M227" s="26">
        <f t="shared" si="14"/>
        <v>26</v>
      </c>
      <c r="N227" s="14">
        <f t="shared" si="14"/>
        <v>33</v>
      </c>
      <c r="O227" s="26">
        <f>O97</f>
        <v>3</v>
      </c>
      <c r="P227" s="14">
        <f>P97</f>
        <v>0</v>
      </c>
      <c r="Q227" s="26">
        <f t="shared" si="14"/>
        <v>46</v>
      </c>
      <c r="R227" s="14">
        <f t="shared" si="14"/>
        <v>80</v>
      </c>
      <c r="S227" s="52">
        <f t="shared" si="14"/>
        <v>777</v>
      </c>
      <c r="T227" s="108">
        <f t="shared" si="14"/>
        <v>1141</v>
      </c>
      <c r="U227" s="26">
        <f t="shared" si="14"/>
        <v>115</v>
      </c>
      <c r="V227" s="14">
        <f t="shared" si="14"/>
        <v>161</v>
      </c>
      <c r="W227" s="52">
        <f>W97</f>
        <v>0</v>
      </c>
      <c r="X227" s="14">
        <f>X97</f>
        <v>3</v>
      </c>
      <c r="Y227" s="26">
        <f aca="true" t="shared" si="15" ref="Y227:Z231">G227+I227+K227+M227+O227+Q227+S227+U227+W227</f>
        <v>1011</v>
      </c>
      <c r="Z227" s="14">
        <f t="shared" si="15"/>
        <v>1492</v>
      </c>
      <c r="AA227">
        <f>SUM(Y227:Z227)</f>
        <v>2503</v>
      </c>
    </row>
    <row r="228" spans="3:27" ht="12.75">
      <c r="C228" s="131" t="s">
        <v>15</v>
      </c>
      <c r="D228" s="132"/>
      <c r="E228" s="132"/>
      <c r="F228" s="133"/>
      <c r="G228" s="27">
        <f>G158</f>
        <v>27</v>
      </c>
      <c r="H228" s="109">
        <f aca="true" t="shared" si="16" ref="H228:V228">H158</f>
        <v>14</v>
      </c>
      <c r="I228" s="27">
        <f t="shared" si="16"/>
        <v>10</v>
      </c>
      <c r="J228" s="15">
        <f t="shared" si="16"/>
        <v>8</v>
      </c>
      <c r="K228" s="50">
        <f t="shared" si="16"/>
        <v>1</v>
      </c>
      <c r="L228" s="109">
        <f t="shared" si="16"/>
        <v>0</v>
      </c>
      <c r="M228" s="27">
        <f t="shared" si="16"/>
        <v>3</v>
      </c>
      <c r="N228" s="15">
        <f t="shared" si="16"/>
        <v>7</v>
      </c>
      <c r="O228" s="27">
        <f>O158</f>
        <v>0</v>
      </c>
      <c r="P228" s="15">
        <f>P158</f>
        <v>0</v>
      </c>
      <c r="Q228" s="27">
        <f t="shared" si="16"/>
        <v>7</v>
      </c>
      <c r="R228" s="15">
        <f t="shared" si="16"/>
        <v>7</v>
      </c>
      <c r="S228" s="50">
        <f t="shared" si="16"/>
        <v>170</v>
      </c>
      <c r="T228" s="109">
        <f t="shared" si="16"/>
        <v>238</v>
      </c>
      <c r="U228" s="27">
        <f t="shared" si="16"/>
        <v>37</v>
      </c>
      <c r="V228" s="15">
        <f t="shared" si="16"/>
        <v>43</v>
      </c>
      <c r="W228" s="50">
        <f>W158</f>
        <v>0</v>
      </c>
      <c r="X228" s="15">
        <f>X158</f>
        <v>1</v>
      </c>
      <c r="Y228" s="27">
        <f t="shared" si="15"/>
        <v>255</v>
      </c>
      <c r="Z228" s="15">
        <f t="shared" si="15"/>
        <v>318</v>
      </c>
      <c r="AA228">
        <f>SUM(Y228:Z228)</f>
        <v>573</v>
      </c>
    </row>
    <row r="229" spans="3:27" ht="12.75">
      <c r="C229" s="131" t="s">
        <v>16</v>
      </c>
      <c r="D229" s="132"/>
      <c r="E229" s="132"/>
      <c r="F229" s="133"/>
      <c r="G229" s="27">
        <f>G192</f>
        <v>14</v>
      </c>
      <c r="H229" s="109">
        <f aca="true" t="shared" si="17" ref="H229:V229">H192</f>
        <v>7</v>
      </c>
      <c r="I229" s="27">
        <f t="shared" si="17"/>
        <v>0</v>
      </c>
      <c r="J229" s="15">
        <f t="shared" si="17"/>
        <v>4</v>
      </c>
      <c r="K229" s="50">
        <f t="shared" si="17"/>
        <v>0</v>
      </c>
      <c r="L229" s="109">
        <f t="shared" si="17"/>
        <v>0</v>
      </c>
      <c r="M229" s="27">
        <f t="shared" si="17"/>
        <v>2</v>
      </c>
      <c r="N229" s="15">
        <f t="shared" si="17"/>
        <v>2</v>
      </c>
      <c r="O229" s="27">
        <f>O192</f>
        <v>0</v>
      </c>
      <c r="P229" s="15">
        <f>P192</f>
        <v>0</v>
      </c>
      <c r="Q229" s="27">
        <f t="shared" si="17"/>
        <v>4</v>
      </c>
      <c r="R229" s="15">
        <f t="shared" si="17"/>
        <v>1</v>
      </c>
      <c r="S229" s="50">
        <f t="shared" si="17"/>
        <v>28</v>
      </c>
      <c r="T229" s="109">
        <f t="shared" si="17"/>
        <v>50</v>
      </c>
      <c r="U229" s="27">
        <f t="shared" si="17"/>
        <v>4</v>
      </c>
      <c r="V229" s="15">
        <f t="shared" si="17"/>
        <v>12</v>
      </c>
      <c r="W229" s="50">
        <f>W192</f>
        <v>0</v>
      </c>
      <c r="X229" s="15">
        <f>X192</f>
        <v>0</v>
      </c>
      <c r="Y229" s="27">
        <f t="shared" si="15"/>
        <v>52</v>
      </c>
      <c r="Z229" s="15">
        <f t="shared" si="15"/>
        <v>76</v>
      </c>
      <c r="AA229">
        <f>SUM(Y229:Z229)</f>
        <v>128</v>
      </c>
    </row>
    <row r="230" spans="3:27" ht="12.75">
      <c r="C230" s="131" t="s">
        <v>97</v>
      </c>
      <c r="D230" s="132"/>
      <c r="E230" s="132"/>
      <c r="F230" s="133"/>
      <c r="G230" s="27">
        <f>G202</f>
        <v>0</v>
      </c>
      <c r="H230" s="109">
        <f aca="true" t="shared" si="18" ref="H230:V230">H202</f>
        <v>2</v>
      </c>
      <c r="I230" s="27">
        <f t="shared" si="18"/>
        <v>2</v>
      </c>
      <c r="J230" s="15">
        <f t="shared" si="18"/>
        <v>0</v>
      </c>
      <c r="K230" s="50">
        <f t="shared" si="18"/>
        <v>0</v>
      </c>
      <c r="L230" s="109">
        <f t="shared" si="18"/>
        <v>0</v>
      </c>
      <c r="M230" s="27">
        <f t="shared" si="18"/>
        <v>6</v>
      </c>
      <c r="N230" s="15">
        <f t="shared" si="18"/>
        <v>2</v>
      </c>
      <c r="O230" s="27">
        <f>O202</f>
        <v>0</v>
      </c>
      <c r="P230" s="15">
        <f>P202</f>
        <v>0</v>
      </c>
      <c r="Q230" s="27">
        <f t="shared" si="18"/>
        <v>1</v>
      </c>
      <c r="R230" s="15">
        <f t="shared" si="18"/>
        <v>1</v>
      </c>
      <c r="S230" s="50">
        <f t="shared" si="18"/>
        <v>33</v>
      </c>
      <c r="T230" s="109">
        <f t="shared" si="18"/>
        <v>41</v>
      </c>
      <c r="U230" s="27">
        <f t="shared" si="18"/>
        <v>6</v>
      </c>
      <c r="V230" s="15">
        <f t="shared" si="18"/>
        <v>5</v>
      </c>
      <c r="W230" s="50">
        <f>W202</f>
        <v>0</v>
      </c>
      <c r="X230" s="15">
        <f>X202</f>
        <v>0</v>
      </c>
      <c r="Y230" s="27">
        <f t="shared" si="15"/>
        <v>48</v>
      </c>
      <c r="Z230" s="15">
        <f t="shared" si="15"/>
        <v>51</v>
      </c>
      <c r="AA230">
        <f>SUM(Y230:Z230)</f>
        <v>99</v>
      </c>
    </row>
    <row r="231" spans="3:27" ht="12.75">
      <c r="C231" s="125" t="s">
        <v>37</v>
      </c>
      <c r="D231" s="126"/>
      <c r="E231" s="126"/>
      <c r="F231" s="127"/>
      <c r="G231" s="28">
        <f>G212</f>
        <v>0</v>
      </c>
      <c r="H231" s="110">
        <f aca="true" t="shared" si="19" ref="H231:V231">H212</f>
        <v>0</v>
      </c>
      <c r="I231" s="28">
        <f t="shared" si="19"/>
        <v>0</v>
      </c>
      <c r="J231" s="18">
        <f t="shared" si="19"/>
        <v>0</v>
      </c>
      <c r="K231" s="51">
        <f t="shared" si="19"/>
        <v>0</v>
      </c>
      <c r="L231" s="110">
        <f t="shared" si="19"/>
        <v>0</v>
      </c>
      <c r="M231" s="28">
        <f t="shared" si="19"/>
        <v>0</v>
      </c>
      <c r="N231" s="18">
        <f t="shared" si="19"/>
        <v>0</v>
      </c>
      <c r="O231" s="28">
        <f>O212</f>
        <v>0</v>
      </c>
      <c r="P231" s="18">
        <f>P212</f>
        <v>0</v>
      </c>
      <c r="Q231" s="28">
        <f t="shared" si="19"/>
        <v>0</v>
      </c>
      <c r="R231" s="18">
        <f t="shared" si="19"/>
        <v>0</v>
      </c>
      <c r="S231" s="51">
        <f t="shared" si="19"/>
        <v>0</v>
      </c>
      <c r="T231" s="110">
        <f t="shared" si="19"/>
        <v>0</v>
      </c>
      <c r="U231" s="28">
        <f t="shared" si="19"/>
        <v>0</v>
      </c>
      <c r="V231" s="18">
        <f t="shared" si="19"/>
        <v>0</v>
      </c>
      <c r="W231" s="51">
        <f>W212</f>
        <v>0</v>
      </c>
      <c r="X231" s="18">
        <f>X212</f>
        <v>0</v>
      </c>
      <c r="Y231" s="28">
        <f t="shared" si="15"/>
        <v>0</v>
      </c>
      <c r="Z231" s="18">
        <f t="shared" si="15"/>
        <v>0</v>
      </c>
      <c r="AA231">
        <f>SUM(Y231:Z231)</f>
        <v>0</v>
      </c>
    </row>
    <row r="232" spans="4:27" ht="12.75">
      <c r="D232" s="44"/>
      <c r="F232" s="1"/>
      <c r="G232">
        <f>SUM(G227:G231)</f>
        <v>49</v>
      </c>
      <c r="H232">
        <f>SUM(H227:H231)</f>
        <v>30</v>
      </c>
      <c r="I232">
        <f aca="true" t="shared" si="20" ref="I232:V232">SUM(I227:I231)</f>
        <v>45</v>
      </c>
      <c r="J232">
        <f t="shared" si="20"/>
        <v>74</v>
      </c>
      <c r="K232">
        <f t="shared" si="20"/>
        <v>4</v>
      </c>
      <c r="L232">
        <f t="shared" si="20"/>
        <v>5</v>
      </c>
      <c r="M232">
        <f t="shared" si="20"/>
        <v>37</v>
      </c>
      <c r="N232">
        <f t="shared" si="20"/>
        <v>44</v>
      </c>
      <c r="O232">
        <f>SUM(O227:O231)</f>
        <v>3</v>
      </c>
      <c r="P232">
        <f>SUM(P227:P231)</f>
        <v>0</v>
      </c>
      <c r="Q232">
        <f t="shared" si="20"/>
        <v>58</v>
      </c>
      <c r="R232">
        <f t="shared" si="20"/>
        <v>89</v>
      </c>
      <c r="S232">
        <f t="shared" si="20"/>
        <v>1008</v>
      </c>
      <c r="T232">
        <f t="shared" si="20"/>
        <v>1470</v>
      </c>
      <c r="U232">
        <f t="shared" si="20"/>
        <v>162</v>
      </c>
      <c r="V232">
        <f t="shared" si="20"/>
        <v>221</v>
      </c>
      <c r="W232">
        <f>SUM(W227:W231)</f>
        <v>0</v>
      </c>
      <c r="X232">
        <f>SUM(X227:X231)</f>
        <v>4</v>
      </c>
      <c r="Y232">
        <f>SUM(Y227:Y231)</f>
        <v>1366</v>
      </c>
      <c r="Z232">
        <f>SUM(Z227:Z231)</f>
        <v>1937</v>
      </c>
      <c r="AA232">
        <f>SUM(AA227:AA231)</f>
        <v>3303</v>
      </c>
    </row>
    <row r="233" spans="4:6" ht="12.75">
      <c r="D233" s="44"/>
      <c r="F233" s="1"/>
    </row>
    <row r="234" spans="4:6" ht="12.75">
      <c r="D234" s="44"/>
      <c r="F234" s="1"/>
    </row>
    <row r="235" spans="4:6" ht="12.75">
      <c r="D235" s="44"/>
      <c r="F235" s="1"/>
    </row>
    <row r="236" spans="4:6" ht="12.75">
      <c r="D236" s="44"/>
      <c r="F236" s="1"/>
    </row>
    <row r="237" spans="4:6" ht="12.75">
      <c r="D237" s="44"/>
      <c r="F237" s="1"/>
    </row>
    <row r="238" spans="4:6" ht="12.75">
      <c r="D238" s="44"/>
      <c r="F238" s="1"/>
    </row>
    <row r="239" spans="4:6" ht="12.75">
      <c r="D239" s="44"/>
      <c r="F239" s="1"/>
    </row>
    <row r="240" spans="2:6" ht="12.75">
      <c r="B240" s="3" t="s">
        <v>8</v>
      </c>
      <c r="D240" s="44"/>
      <c r="F240" s="1"/>
    </row>
    <row r="241" spans="2:6" ht="12.75">
      <c r="B241" s="3" t="s">
        <v>36</v>
      </c>
      <c r="D241" s="44"/>
      <c r="F241" s="1"/>
    </row>
    <row r="242" spans="2:6" ht="12.75">
      <c r="B242" s="3" t="s">
        <v>128</v>
      </c>
      <c r="C242" s="31"/>
      <c r="D242" s="44"/>
      <c r="F242" s="1"/>
    </row>
    <row r="243" spans="2:6" ht="12.75">
      <c r="B243" s="3"/>
      <c r="C243" s="31"/>
      <c r="D243" s="44"/>
      <c r="F243" s="1"/>
    </row>
    <row r="244" spans="3:26" ht="12.75">
      <c r="C244" s="3" t="s">
        <v>14</v>
      </c>
      <c r="D244" s="44"/>
      <c r="F244" s="1"/>
      <c r="G244" s="122" t="s">
        <v>9</v>
      </c>
      <c r="H244" s="122"/>
      <c r="I244" s="122" t="s">
        <v>11</v>
      </c>
      <c r="J244" s="122"/>
      <c r="K244" s="122" t="s">
        <v>10</v>
      </c>
      <c r="L244" s="122"/>
      <c r="M244" s="122" t="s">
        <v>767</v>
      </c>
      <c r="N244" s="122"/>
      <c r="O244" s="123" t="s">
        <v>768</v>
      </c>
      <c r="P244" s="124"/>
      <c r="Q244" s="122" t="s">
        <v>3</v>
      </c>
      <c r="R244" s="122"/>
      <c r="S244" s="122" t="s">
        <v>4</v>
      </c>
      <c r="T244" s="122"/>
      <c r="U244" s="122" t="s">
        <v>5</v>
      </c>
      <c r="V244" s="122"/>
      <c r="W244" s="123" t="s">
        <v>101</v>
      </c>
      <c r="X244" s="124"/>
      <c r="Y244" s="122" t="s">
        <v>13</v>
      </c>
      <c r="Z244" s="122"/>
    </row>
    <row r="245" spans="2:28" ht="12.75">
      <c r="B245" s="3" t="s">
        <v>59</v>
      </c>
      <c r="D245" s="44"/>
      <c r="E245" s="31" t="s">
        <v>60</v>
      </c>
      <c r="F245" s="1"/>
      <c r="G245" s="25" t="s">
        <v>0</v>
      </c>
      <c r="H245" s="25" t="s">
        <v>6</v>
      </c>
      <c r="I245" s="25" t="s">
        <v>0</v>
      </c>
      <c r="J245" s="25" t="s">
        <v>6</v>
      </c>
      <c r="K245" s="25" t="s">
        <v>0</v>
      </c>
      <c r="L245" s="25" t="s">
        <v>6</v>
      </c>
      <c r="M245" s="34" t="s">
        <v>0</v>
      </c>
      <c r="N245" s="34" t="s">
        <v>6</v>
      </c>
      <c r="O245" s="34" t="s">
        <v>0</v>
      </c>
      <c r="P245" s="34" t="s">
        <v>6</v>
      </c>
      <c r="Q245" s="25" t="s">
        <v>0</v>
      </c>
      <c r="R245" s="25" t="s">
        <v>6</v>
      </c>
      <c r="S245" s="25" t="s">
        <v>0</v>
      </c>
      <c r="T245" s="25" t="s">
        <v>6</v>
      </c>
      <c r="U245" s="25" t="s">
        <v>0</v>
      </c>
      <c r="V245" s="25" t="s">
        <v>6</v>
      </c>
      <c r="W245" s="34" t="s">
        <v>0</v>
      </c>
      <c r="X245" s="34" t="s">
        <v>6</v>
      </c>
      <c r="Y245" s="25" t="s">
        <v>0</v>
      </c>
      <c r="Z245" s="25" t="s">
        <v>6</v>
      </c>
      <c r="AA245" s="29" t="s">
        <v>1</v>
      </c>
      <c r="AB245" s="20"/>
    </row>
    <row r="246" spans="2:27" ht="12.75">
      <c r="B246" s="150" t="s">
        <v>19</v>
      </c>
      <c r="C246" s="151"/>
      <c r="D246" s="152"/>
      <c r="E246" s="160" t="s">
        <v>18</v>
      </c>
      <c r="F246" s="161"/>
      <c r="G246" s="26">
        <f>SUMIF(E7:E96,"=AS",G7:G96)</f>
        <v>3</v>
      </c>
      <c r="H246" s="108">
        <f>SUMIF(E7:E96,"=AS",H7:H96)</f>
        <v>0</v>
      </c>
      <c r="I246" s="26">
        <f>SUMIF(E7:E96,"=AS",I7:I96)</f>
        <v>13</v>
      </c>
      <c r="J246" s="14">
        <f>SUMIF(E7:E96,"=AS",J7:J96)</f>
        <v>27</v>
      </c>
      <c r="K246" s="52">
        <f>SUMIF(E7:E96,"=AS",K7:K96)</f>
        <v>0</v>
      </c>
      <c r="L246" s="108">
        <f>SUMIF(E7:E96,"=AS",L7:L96)</f>
        <v>3</v>
      </c>
      <c r="M246" s="26">
        <f>SUMIF(E7:E96,"=AS",M7:M96)</f>
        <v>12</v>
      </c>
      <c r="N246" s="14">
        <f>SUMIF(E7:E96,"=AS",N7:N96)</f>
        <v>8</v>
      </c>
      <c r="O246" s="26">
        <f>SUMIF(E7:E96,"=AS",O7:O96)</f>
        <v>1</v>
      </c>
      <c r="P246" s="14">
        <f>SUMIF(E7:E96,"=AS",P7:P96)</f>
        <v>0</v>
      </c>
      <c r="Q246" s="26">
        <f>SUMIF(E7:E96,"=AS",Q7:Q96)</f>
        <v>24</v>
      </c>
      <c r="R246" s="14">
        <f>SUMIF(E7:E96,"=AS",R7:R96)</f>
        <v>34</v>
      </c>
      <c r="S246" s="52">
        <f>SUMIF(E7:E96,"=AS",S7:S96)</f>
        <v>312</v>
      </c>
      <c r="T246" s="108">
        <f>SUMIF(E7:E96,"=AS",T7:T96)</f>
        <v>383</v>
      </c>
      <c r="U246" s="26">
        <f>SUMIF(E7:E96,"=AS",U7:U96)</f>
        <v>58</v>
      </c>
      <c r="V246" s="14">
        <f>SUMIF(E7:E96,"=AS",V7:V96)</f>
        <v>59</v>
      </c>
      <c r="W246" s="52">
        <f>SUMIF(E7:E96,"=AS",W7:W96)</f>
        <v>0</v>
      </c>
      <c r="X246" s="14">
        <f>SUMIF(E7:E96,"=AS",X7:X96)</f>
        <v>0</v>
      </c>
      <c r="Y246" s="26">
        <f>G246+I246+K246+M246+O246+Q246+S246+U246+W246</f>
        <v>423</v>
      </c>
      <c r="Z246" s="14">
        <f aca="true" t="shared" si="21" ref="Z246:Z254">H246+J246+L246+N246+P246+R246+T246+V246+X246</f>
        <v>514</v>
      </c>
      <c r="AA246">
        <f aca="true" t="shared" si="22" ref="AA246:AA254">SUM(Y246:Z246)</f>
        <v>937</v>
      </c>
    </row>
    <row r="247" spans="2:27" ht="12.75">
      <c r="B247" s="143" t="s">
        <v>20</v>
      </c>
      <c r="C247" s="144"/>
      <c r="D247" s="145"/>
      <c r="E247" s="162" t="s">
        <v>32</v>
      </c>
      <c r="F247" s="163"/>
      <c r="G247" s="27">
        <f>SUMIF(E7:E96,"=BUS",G7:G96)</f>
        <v>2</v>
      </c>
      <c r="H247" s="109">
        <f>SUMIF(E7:E96,"=BUS",H7:H96)</f>
        <v>1</v>
      </c>
      <c r="I247" s="27">
        <f>SUMIF(E7:E96,"=BUS",I7:I96)</f>
        <v>5</v>
      </c>
      <c r="J247" s="15">
        <f>SUMIF(E7:E96,"=BUS",J7:J96)</f>
        <v>5</v>
      </c>
      <c r="K247" s="50">
        <f>SUMIF(E7:E96,"=BUS",K7:K96)</f>
        <v>1</v>
      </c>
      <c r="L247" s="109">
        <f>SUMIF(E7:E96,"=BUS",L7:L96)</f>
        <v>0</v>
      </c>
      <c r="M247" s="27">
        <f>SUMIF(E7:E96,"=BUS",M7:M96)</f>
        <v>6</v>
      </c>
      <c r="N247" s="15">
        <f>SUMIF(E7:E96,"=BUS",N7:N96)</f>
        <v>5</v>
      </c>
      <c r="O247" s="27">
        <f>SUMIF(E7:E96,"=BUS",O7:O96)</f>
        <v>1</v>
      </c>
      <c r="P247" s="15">
        <f>SUMIF(E7:E96,"=BUS",P7:P96)</f>
        <v>0</v>
      </c>
      <c r="Q247" s="27">
        <f>SUMIF(E7:E96,"=BUS",Q7:Q96)</f>
        <v>5</v>
      </c>
      <c r="R247" s="15">
        <f>SUMIF(E7:E96,"=BUS",R7:R96)</f>
        <v>12</v>
      </c>
      <c r="S247" s="50">
        <f>SUMIF(E7:E96,"=BUS",S7:S96)</f>
        <v>151</v>
      </c>
      <c r="T247" s="109">
        <f>SUMIF(E7:E96,"=BUS",T7:T96)</f>
        <v>110</v>
      </c>
      <c r="U247" s="27">
        <f>SUMIF(E7:E96,"=BUS",U7:U96)</f>
        <v>10</v>
      </c>
      <c r="V247" s="15">
        <f>SUMIF(E7:E96,"=BUS",V7:V96)</f>
        <v>12</v>
      </c>
      <c r="W247" s="50">
        <f>SUMIF(E7:E96,"=BUS",W7:W96)</f>
        <v>0</v>
      </c>
      <c r="X247" s="15">
        <f>SUMIF(E7:E96,"=BUS",X7:X96)</f>
        <v>0</v>
      </c>
      <c r="Y247" s="27">
        <f aca="true" t="shared" si="23" ref="Y247:Y254">G247+I247+K247+M247+O247+Q247+S247+U247+W247</f>
        <v>181</v>
      </c>
      <c r="Z247" s="15">
        <f t="shared" si="21"/>
        <v>145</v>
      </c>
      <c r="AA247">
        <f t="shared" si="22"/>
        <v>326</v>
      </c>
    </row>
    <row r="248" spans="2:27" ht="12.75">
      <c r="B248" s="143" t="s">
        <v>21</v>
      </c>
      <c r="C248" s="144"/>
      <c r="D248" s="145"/>
      <c r="E248" s="162" t="s">
        <v>42</v>
      </c>
      <c r="F248" s="163"/>
      <c r="G248" s="27">
        <f>SUMIF(E7:E96,"=ENGR",G7:G96)</f>
        <v>2</v>
      </c>
      <c r="H248" s="109">
        <f>SUMIF(E7:E96,"=ENGR",H7:H96)</f>
        <v>3</v>
      </c>
      <c r="I248" s="27">
        <f>SUMIF(E7:E96,"=ENGR",I7:I96)</f>
        <v>6</v>
      </c>
      <c r="J248" s="15">
        <f>SUMIF(E7:E96,"=ENGR",J7:J96)</f>
        <v>1</v>
      </c>
      <c r="K248" s="50">
        <f>SUMIF(E7:E96,"=ENGR",K7:K96)</f>
        <v>0</v>
      </c>
      <c r="L248" s="109">
        <f>SUMIF(E7:E96,"=ENGR",L7:L96)</f>
        <v>0</v>
      </c>
      <c r="M248" s="27">
        <f>SUMIF(E7:E96,"=ENGR",M7:M96)</f>
        <v>4</v>
      </c>
      <c r="N248" s="15">
        <f>SUMIF(E7:E96,"=ENGR",N7:N96)</f>
        <v>1</v>
      </c>
      <c r="O248" s="27">
        <f>SUMIF(E7:E96,"=ENGR",O7:O96)</f>
        <v>0</v>
      </c>
      <c r="P248" s="15">
        <f>SUMIF(E7:E96,"=ENGR",P7:P96)</f>
        <v>0</v>
      </c>
      <c r="Q248" s="27">
        <f>SUMIF(E7:E96,"=ENGR",Q7:Q96)</f>
        <v>5</v>
      </c>
      <c r="R248" s="15">
        <f>SUMIF(E7:E96,"=ENGR",R7:R96)</f>
        <v>4</v>
      </c>
      <c r="S248" s="50">
        <f>SUMIF(E7:E96,"=ENGR",S7:S96)</f>
        <v>105</v>
      </c>
      <c r="T248" s="109">
        <f>SUMIF(E7:E96,"=ENGR",T7:T96)</f>
        <v>16</v>
      </c>
      <c r="U248" s="27">
        <f>SUMIF(E7:E96,"=ENGR",U7:U96)</f>
        <v>17</v>
      </c>
      <c r="V248" s="15">
        <f>SUMIF(E7:E96,"=ENGR",V7:V96)</f>
        <v>4</v>
      </c>
      <c r="W248" s="50">
        <f>SUMIF(E7:E96,"=ENGR",W7:W96)</f>
        <v>0</v>
      </c>
      <c r="X248" s="15">
        <f>SUMIF(E7:E96,"=ENGR",X7:X96)</f>
        <v>0</v>
      </c>
      <c r="Y248" s="27">
        <f t="shared" si="23"/>
        <v>139</v>
      </c>
      <c r="Z248" s="15">
        <f t="shared" si="21"/>
        <v>29</v>
      </c>
      <c r="AA248">
        <f t="shared" si="22"/>
        <v>168</v>
      </c>
    </row>
    <row r="249" spans="2:27" ht="12.75">
      <c r="B249" s="143" t="s">
        <v>22</v>
      </c>
      <c r="C249" s="144"/>
      <c r="D249" s="145"/>
      <c r="E249" s="158" t="s">
        <v>41</v>
      </c>
      <c r="F249" s="159"/>
      <c r="G249" s="27">
        <f>SUMIF(E7:E96,"=ELSCI",G7:G96)</f>
        <v>1</v>
      </c>
      <c r="H249" s="109">
        <f>SUMIF(E7:E96,"=ELSCI",H7:H96)</f>
        <v>2</v>
      </c>
      <c r="I249" s="27">
        <f>SUMIF(E7:E96,"=ELSCI",I7:I96)</f>
        <v>2</v>
      </c>
      <c r="J249" s="15">
        <f>SUMIF(E7:E96,"=ELSCI",J7:J96)</f>
        <v>9</v>
      </c>
      <c r="K249" s="50">
        <f>SUMIF(E7:E96,"=ELSCI",K7:K96)</f>
        <v>0</v>
      </c>
      <c r="L249" s="109">
        <f>SUMIF(E7:E96,"=ELSCI",L7:L96)</f>
        <v>1</v>
      </c>
      <c r="M249" s="27">
        <f>SUMIF(E7:E96,"=ELSCI",M7:M96)</f>
        <v>2</v>
      </c>
      <c r="N249" s="15">
        <f>SUMIF(E7:E96,"=ELSCI",N7:N96)</f>
        <v>10</v>
      </c>
      <c r="O249" s="27">
        <f>SUMIF(E7:E96,"=ELSCI",O7:O96)</f>
        <v>0</v>
      </c>
      <c r="P249" s="15">
        <f>SUMIF(E7:E96,"=ELSCI",P7:P96)</f>
        <v>0</v>
      </c>
      <c r="Q249" s="27">
        <f>SUMIF(E7:E96,"=ELSCI",Q7:Q96)</f>
        <v>4</v>
      </c>
      <c r="R249" s="15">
        <f>SUMIF(E7:E96,"=ELSCI",R7:R96)</f>
        <v>10</v>
      </c>
      <c r="S249" s="50">
        <f>SUMIF(E7:E96,"=ELSCI",S7:S96)</f>
        <v>126</v>
      </c>
      <c r="T249" s="109">
        <f>SUMIF(E7:E96,"=ELSCI",T7:T96)</f>
        <v>170</v>
      </c>
      <c r="U249" s="27">
        <f>SUMIF(E7:E96,"=ELSCI",U7:U96)</f>
        <v>15</v>
      </c>
      <c r="V249" s="15">
        <f>SUMIF(E7:E96,"=ELSCI",V7:V96)</f>
        <v>16</v>
      </c>
      <c r="W249" s="50">
        <f>SUMIF(E7:E96,"=ELSCI",W7:W96)</f>
        <v>0</v>
      </c>
      <c r="X249" s="15">
        <f>SUMIF(E7:E96,"=ELSCI",X7:X96)</f>
        <v>1</v>
      </c>
      <c r="Y249" s="27">
        <f t="shared" si="23"/>
        <v>150</v>
      </c>
      <c r="Z249" s="15">
        <f t="shared" si="21"/>
        <v>219</v>
      </c>
      <c r="AA249">
        <f t="shared" si="22"/>
        <v>369</v>
      </c>
    </row>
    <row r="250" spans="2:27" ht="12.75">
      <c r="B250" s="143" t="s">
        <v>23</v>
      </c>
      <c r="C250" s="144"/>
      <c r="D250" s="145"/>
      <c r="E250" s="158" t="s">
        <v>28</v>
      </c>
      <c r="F250" s="159"/>
      <c r="G250" s="27">
        <f>SUMIF(E7:E96,"=HSS",G7:G96)</f>
        <v>0</v>
      </c>
      <c r="H250" s="109">
        <f>SUMIF(E7:E96,"=HSS",H7:H96)</f>
        <v>1</v>
      </c>
      <c r="I250" s="27">
        <f>SUMIF(E7:E96,"=HSS",I7:I96)</f>
        <v>6</v>
      </c>
      <c r="J250" s="15">
        <f>SUMIF(E7:E96,"=HSS",J7:J96)</f>
        <v>15</v>
      </c>
      <c r="K250" s="50">
        <f>SUMIF(E7:E96,"=HSS",K7:K96)</f>
        <v>2</v>
      </c>
      <c r="L250" s="109">
        <f>SUMIF(E7:E96,"=HSS",L7:L96)</f>
        <v>0</v>
      </c>
      <c r="M250" s="27">
        <f>SUMIF(E7:E96,"=HSS",M7:M96)</f>
        <v>2</v>
      </c>
      <c r="N250" s="15">
        <f>SUMIF(E7:E96,"=HSS",N7:N96)</f>
        <v>5</v>
      </c>
      <c r="O250" s="27">
        <f>SUMIF(E7:E96,"=HSS",O7:O96)</f>
        <v>0</v>
      </c>
      <c r="P250" s="15">
        <f>SUMIF(E7:E96,"=HSS",P7:P96)</f>
        <v>0</v>
      </c>
      <c r="Q250" s="27">
        <f>SUMIF(E7:E96,"=HSS",Q7:Q96)</f>
        <v>7</v>
      </c>
      <c r="R250" s="15">
        <f>SUMIF(E7:E96,"=HSS",R7:R96)</f>
        <v>15</v>
      </c>
      <c r="S250" s="50">
        <f>SUMIF(E7:E96,"=HSS",S7:S96)</f>
        <v>68</v>
      </c>
      <c r="T250" s="109">
        <f>SUMIF(E7:E96,"=HSS",T7:T96)</f>
        <v>329</v>
      </c>
      <c r="U250" s="27">
        <f>SUMIF(E7:E96,"=HSS",U7:U96)</f>
        <v>9</v>
      </c>
      <c r="V250" s="15">
        <f>SUMIF(E7:E96,"=HSS",V7:V96)</f>
        <v>46</v>
      </c>
      <c r="W250" s="50">
        <f>SUMIF(E7:E96,"=HSS",W7:W96)</f>
        <v>0</v>
      </c>
      <c r="X250" s="15">
        <f>SUMIF(E7:E96,"=HSS",X7:X96)</f>
        <v>2</v>
      </c>
      <c r="Y250" s="27">
        <f t="shared" si="23"/>
        <v>94</v>
      </c>
      <c r="Z250" s="15">
        <f t="shared" si="21"/>
        <v>413</v>
      </c>
      <c r="AA250">
        <f t="shared" si="22"/>
        <v>507</v>
      </c>
    </row>
    <row r="251" spans="2:27" ht="12.75">
      <c r="B251" s="143" t="s">
        <v>24</v>
      </c>
      <c r="C251" s="144"/>
      <c r="D251" s="145"/>
      <c r="E251" s="158" t="s">
        <v>43</v>
      </c>
      <c r="F251" s="159"/>
      <c r="G251" s="27">
        <f>SUMIF(E7:E96,"=NURS",G7:G96)</f>
        <v>0</v>
      </c>
      <c r="H251" s="109">
        <f>SUMIF(E7:E96,"=NURS",H7:H96)</f>
        <v>0</v>
      </c>
      <c r="I251" s="27">
        <f>SUMIF(E7:E96,"=NURS",I7:I96)</f>
        <v>1</v>
      </c>
      <c r="J251" s="15">
        <f>SUMIF(E7:E96,"=NURS",J7:J96)</f>
        <v>5</v>
      </c>
      <c r="K251" s="50">
        <f>SUMIF(E7:E96,"=NURS",K7:K96)</f>
        <v>0</v>
      </c>
      <c r="L251" s="109">
        <f>SUMIF(E7:E96,"=NURS",L7:L96)</f>
        <v>1</v>
      </c>
      <c r="M251" s="27">
        <f>SUMIF(E7:E96,"=NURS",M7:M96)</f>
        <v>0</v>
      </c>
      <c r="N251" s="15">
        <f>SUMIF(E7:E96,"=NURS",N7:N96)</f>
        <v>2</v>
      </c>
      <c r="O251" s="27">
        <f>SUMIF(E7:E96,"=NURS",O7:O96)</f>
        <v>0</v>
      </c>
      <c r="P251" s="15">
        <f>SUMIF(E7:E96,"=NURS",P7:P96)</f>
        <v>0</v>
      </c>
      <c r="Q251" s="27">
        <f>SUMIF(E7:E96,"=NURS",Q7:Q96)</f>
        <v>0</v>
      </c>
      <c r="R251" s="15">
        <f>SUMIF(E7:E96,"=NURS",R7:R96)</f>
        <v>4</v>
      </c>
      <c r="S251" s="50">
        <f>SUMIF(E7:E96,"=NURS",S7:S96)</f>
        <v>14</v>
      </c>
      <c r="T251" s="109">
        <f>SUMIF(E7:E96,"=NURS",T7:T96)</f>
        <v>127</v>
      </c>
      <c r="U251" s="27">
        <f>SUMIF(E7:E96,"=NURS",U7:U96)</f>
        <v>1</v>
      </c>
      <c r="V251" s="15">
        <f>SUMIF(E7:E96,"=NURS",V7:V96)</f>
        <v>22</v>
      </c>
      <c r="W251" s="50">
        <f>SUMIF(E7:E96,"=NURS",W7:W96)</f>
        <v>0</v>
      </c>
      <c r="X251" s="15">
        <f>SUMIF(E7:E96,"=NURS",X7:X96)</f>
        <v>0</v>
      </c>
      <c r="Y251" s="27">
        <f t="shared" si="23"/>
        <v>16</v>
      </c>
      <c r="Z251" s="15">
        <f t="shared" si="21"/>
        <v>161</v>
      </c>
      <c r="AA251">
        <f t="shared" si="22"/>
        <v>177</v>
      </c>
    </row>
    <row r="252" spans="2:27" ht="12.75">
      <c r="B252" s="143" t="s">
        <v>25</v>
      </c>
      <c r="C252" s="144"/>
      <c r="D252" s="145"/>
      <c r="E252" s="158" t="s">
        <v>30</v>
      </c>
      <c r="F252" s="159"/>
      <c r="G252" s="27">
        <f>SUMIF(E7:E96,"=OC",G7:G96)</f>
        <v>0</v>
      </c>
      <c r="H252" s="109">
        <f>SUMIF(E7:E96,"=OC",H7:H96)</f>
        <v>0</v>
      </c>
      <c r="I252" s="27">
        <f>SUMIF(E7:E96,"=OC",I7:I96)</f>
        <v>0</v>
      </c>
      <c r="J252" s="15">
        <f>SUMIF(E7:E96,"=OC",J7:J96)</f>
        <v>0</v>
      </c>
      <c r="K252" s="50">
        <f>SUMIF(E7:E96,"=OC",K7:K96)</f>
        <v>0</v>
      </c>
      <c r="L252" s="109">
        <f>SUMIF(E7:E96,"=OC",L7:L96)</f>
        <v>0</v>
      </c>
      <c r="M252" s="27">
        <f>SUMIF(E7:E96,"=OC",M7:M96)</f>
        <v>0</v>
      </c>
      <c r="N252" s="15">
        <f>SUMIF(E7:E96,"=OC",N7:N96)</f>
        <v>0</v>
      </c>
      <c r="O252" s="27">
        <f>SUMIF(E7:E96,"=OC",O7:O96)</f>
        <v>0</v>
      </c>
      <c r="P252" s="15">
        <f>SUMIF(E7:E96,"=OC",P7:P96)</f>
        <v>0</v>
      </c>
      <c r="Q252" s="27">
        <f>SUMIF(E7:E96,"=OC",Q7:Q96)</f>
        <v>0</v>
      </c>
      <c r="R252" s="15">
        <f>SUMIF(E7:E96,"=OC",R7:R96)</f>
        <v>0</v>
      </c>
      <c r="S252" s="50">
        <f>SUMIF(E7:E96,"=OC",S7:S96)</f>
        <v>0</v>
      </c>
      <c r="T252" s="109">
        <f>SUMIF(E7:E96,"=OC",T7:T96)</f>
        <v>0</v>
      </c>
      <c r="U252" s="27">
        <f>SUMIF(E7:E96,"=OC",U7:U96)</f>
        <v>0</v>
      </c>
      <c r="V252" s="15">
        <f>SUMIF(E7:E96,"=OC",V7:V96)</f>
        <v>0</v>
      </c>
      <c r="W252" s="50">
        <f>SUMIF(E7:E96,"=OC",W7:W96)</f>
        <v>0</v>
      </c>
      <c r="X252" s="15">
        <f>SUMIF(E7:E96,"=OC",X7:X96)</f>
        <v>0</v>
      </c>
      <c r="Y252" s="27">
        <f t="shared" si="23"/>
        <v>0</v>
      </c>
      <c r="Z252" s="15">
        <f t="shared" si="21"/>
        <v>0</v>
      </c>
      <c r="AA252">
        <f t="shared" si="22"/>
        <v>0</v>
      </c>
    </row>
    <row r="253" spans="2:27" ht="12.75">
      <c r="B253" s="143" t="s">
        <v>26</v>
      </c>
      <c r="C253" s="144"/>
      <c r="D253" s="145"/>
      <c r="E253" s="158" t="s">
        <v>17</v>
      </c>
      <c r="F253" s="159"/>
      <c r="G253" s="27">
        <f>SUMIF(E7:E96,"=PH",G7:G96)</f>
        <v>0</v>
      </c>
      <c r="H253" s="109">
        <f>SUMIF(E7:E96,"=PH",H7:H96)</f>
        <v>0</v>
      </c>
      <c r="I253" s="27">
        <f>SUMIF(E7:E96,"=PH",I7:I96)</f>
        <v>0</v>
      </c>
      <c r="J253" s="15">
        <f>SUMIF(E7:E96,"=PH",J7:J96)</f>
        <v>0</v>
      </c>
      <c r="K253" s="50">
        <f>SUMIF(E7:E96,"=PH",K7:K96)</f>
        <v>0</v>
      </c>
      <c r="L253" s="109">
        <f>SUMIF(E7:E96,"=PH",L7:L96)</f>
        <v>0</v>
      </c>
      <c r="M253" s="27">
        <f>SUMIF(E7:E96,"=PH",M7:M96)</f>
        <v>0</v>
      </c>
      <c r="N253" s="15">
        <f>SUMIF(E7:E96,"=PH",N7:N96)</f>
        <v>1</v>
      </c>
      <c r="O253" s="27">
        <f>SUMIF(E7:E96,"=PH",O7:O96)</f>
        <v>0</v>
      </c>
      <c r="P253" s="15">
        <f>SUMIF(E7:E96,"=PH",P7:P96)</f>
        <v>0</v>
      </c>
      <c r="Q253" s="27">
        <f>SUMIF(E7:E96,"=PH",Q7:Q96)</f>
        <v>0</v>
      </c>
      <c r="R253" s="15">
        <f>SUMIF(E7:E96,"=PH",R7:R96)</f>
        <v>0</v>
      </c>
      <c r="S253" s="50">
        <f>SUMIF(E7:E96,"=PH",S7:S96)</f>
        <v>1</v>
      </c>
      <c r="T253" s="109">
        <f>SUMIF(E7:E96,"=PH",T7:T96)</f>
        <v>1</v>
      </c>
      <c r="U253" s="27">
        <f>SUMIF(E7:E96,"=PH",U7:U96)</f>
        <v>0</v>
      </c>
      <c r="V253" s="15">
        <f>SUMIF(E7:E96,"=PH",V7:V96)</f>
        <v>0</v>
      </c>
      <c r="W253" s="50">
        <f>SUMIF(E7:E96,"=PH",W7:W96)</f>
        <v>0</v>
      </c>
      <c r="X253" s="15">
        <f>SUMIF(E7:E96,"=PH",X7:X96)</f>
        <v>0</v>
      </c>
      <c r="Y253" s="27">
        <f t="shared" si="23"/>
        <v>1</v>
      </c>
      <c r="Z253" s="15">
        <f t="shared" si="21"/>
        <v>2</v>
      </c>
      <c r="AA253">
        <f t="shared" si="22"/>
        <v>3</v>
      </c>
    </row>
    <row r="254" spans="2:27" ht="12.75">
      <c r="B254" s="155" t="s">
        <v>38</v>
      </c>
      <c r="C254" s="156"/>
      <c r="D254" s="157"/>
      <c r="E254" s="153" t="s">
        <v>29</v>
      </c>
      <c r="F254" s="154"/>
      <c r="G254" s="28">
        <f>SUMIF(E7:E96,"=CCE",G7:G96)</f>
        <v>0</v>
      </c>
      <c r="H254" s="110">
        <f>SUMIF(E7:E96,"=CCE",H7:H96)</f>
        <v>0</v>
      </c>
      <c r="I254" s="28">
        <f>SUMIF(E7:E96,"=CCE",I7:I96)</f>
        <v>0</v>
      </c>
      <c r="J254" s="18">
        <f>SUMIF(E7:E96,"=CCE",J7:J96)</f>
        <v>0</v>
      </c>
      <c r="K254" s="51">
        <f>SUMIF(E7:E96,"=CCE",K7:K96)</f>
        <v>0</v>
      </c>
      <c r="L254" s="110">
        <f>SUMIF(E7:E96,"=CCE",L7:L96)</f>
        <v>0</v>
      </c>
      <c r="M254" s="28">
        <f>SUMIF(E7:E96,"=CCE",M7:M96)</f>
        <v>0</v>
      </c>
      <c r="N254" s="18">
        <f>SUMIF(E7:E96,"=CCE",N7:N96)</f>
        <v>1</v>
      </c>
      <c r="O254" s="28">
        <f>SUMIF(E7:E96,"=CCE",O7:O96)</f>
        <v>1</v>
      </c>
      <c r="P254" s="18">
        <f>SUMIF(E7:E96,"=CCE",P7:P96)</f>
        <v>0</v>
      </c>
      <c r="Q254" s="28">
        <f>SUMIF(E7:E96,"=CCE",Q7:Q96)</f>
        <v>1</v>
      </c>
      <c r="R254" s="18">
        <f>SUMIF(E7:E96,"=CCE",R7:R96)</f>
        <v>1</v>
      </c>
      <c r="S254" s="51">
        <f>SUMIF(E7:E96,"=CCE",S7:S96)</f>
        <v>0</v>
      </c>
      <c r="T254" s="110">
        <f>SUMIF(E7:E96,"=CCE",T7:T96)</f>
        <v>5</v>
      </c>
      <c r="U254" s="28">
        <f>SUMIF(E7:E96,"=CCE",U7:U96)</f>
        <v>5</v>
      </c>
      <c r="V254" s="18">
        <f>SUMIF(E7:E96,"=CCE",V7:V96)</f>
        <v>2</v>
      </c>
      <c r="W254" s="51">
        <f>SUMIF(E7:E96,"=CCE",W7:W96)</f>
        <v>0</v>
      </c>
      <c r="X254" s="18">
        <f>SUMIF(E7:E96,"=CCE",X7:X96)</f>
        <v>0</v>
      </c>
      <c r="Y254" s="28">
        <f t="shared" si="23"/>
        <v>7</v>
      </c>
      <c r="Z254" s="18">
        <f t="shared" si="21"/>
        <v>9</v>
      </c>
      <c r="AA254">
        <f t="shared" si="22"/>
        <v>16</v>
      </c>
    </row>
    <row r="255" spans="2:27" ht="12.75">
      <c r="B255" s="32" t="s">
        <v>27</v>
      </c>
      <c r="D255" s="44"/>
      <c r="F255" s="1"/>
      <c r="G255">
        <f>SUM(G246:G254)</f>
        <v>8</v>
      </c>
      <c r="H255">
        <f aca="true" t="shared" si="24" ref="H255:AA255">SUM(H246:H254)</f>
        <v>7</v>
      </c>
      <c r="I255">
        <f t="shared" si="24"/>
        <v>33</v>
      </c>
      <c r="J255">
        <f t="shared" si="24"/>
        <v>62</v>
      </c>
      <c r="K255">
        <f t="shared" si="24"/>
        <v>3</v>
      </c>
      <c r="L255">
        <f t="shared" si="24"/>
        <v>5</v>
      </c>
      <c r="M255">
        <f t="shared" si="24"/>
        <v>26</v>
      </c>
      <c r="N255">
        <f t="shared" si="24"/>
        <v>33</v>
      </c>
      <c r="O255">
        <f>SUM(O246:O254)</f>
        <v>3</v>
      </c>
      <c r="P255">
        <f>SUM(P246:P254)</f>
        <v>0</v>
      </c>
      <c r="Q255">
        <f t="shared" si="24"/>
        <v>46</v>
      </c>
      <c r="R255">
        <f t="shared" si="24"/>
        <v>80</v>
      </c>
      <c r="S255">
        <f t="shared" si="24"/>
        <v>777</v>
      </c>
      <c r="T255">
        <f t="shared" si="24"/>
        <v>1141</v>
      </c>
      <c r="U255">
        <f t="shared" si="24"/>
        <v>115</v>
      </c>
      <c r="V255">
        <f t="shared" si="24"/>
        <v>161</v>
      </c>
      <c r="W255">
        <f>SUM(W246:W254)</f>
        <v>0</v>
      </c>
      <c r="X255">
        <f>SUM(X246:X254)</f>
        <v>3</v>
      </c>
      <c r="Y255">
        <f t="shared" si="24"/>
        <v>1011</v>
      </c>
      <c r="Z255">
        <f t="shared" si="24"/>
        <v>1492</v>
      </c>
      <c r="AA255">
        <f t="shared" si="24"/>
        <v>2503</v>
      </c>
    </row>
    <row r="256" spans="2:6" ht="12.75">
      <c r="B256" s="32"/>
      <c r="D256" s="44"/>
      <c r="F256" s="1"/>
    </row>
    <row r="257" spans="4:6" ht="12.75">
      <c r="D257" s="44"/>
      <c r="F257" s="1"/>
    </row>
    <row r="258" spans="3:26" ht="12.75">
      <c r="C258" s="3" t="s">
        <v>15</v>
      </c>
      <c r="D258" s="44"/>
      <c r="F258" s="1"/>
      <c r="G258" s="122" t="s">
        <v>9</v>
      </c>
      <c r="H258" s="122"/>
      <c r="I258" s="122" t="s">
        <v>11</v>
      </c>
      <c r="J258" s="122"/>
      <c r="K258" s="122" t="s">
        <v>10</v>
      </c>
      <c r="L258" s="122"/>
      <c r="M258" s="122" t="s">
        <v>767</v>
      </c>
      <c r="N258" s="122"/>
      <c r="O258" s="123" t="s">
        <v>768</v>
      </c>
      <c r="P258" s="124"/>
      <c r="Q258" s="122" t="s">
        <v>3</v>
      </c>
      <c r="R258" s="122"/>
      <c r="S258" s="122" t="s">
        <v>4</v>
      </c>
      <c r="T258" s="122"/>
      <c r="U258" s="122" t="s">
        <v>5</v>
      </c>
      <c r="V258" s="122"/>
      <c r="W258" s="123" t="s">
        <v>101</v>
      </c>
      <c r="X258" s="124"/>
      <c r="Y258" s="122" t="s">
        <v>13</v>
      </c>
      <c r="Z258" s="122"/>
    </row>
    <row r="259" spans="2:27" ht="12.75">
      <c r="B259" s="3" t="s">
        <v>59</v>
      </c>
      <c r="D259" s="44"/>
      <c r="E259" s="31" t="s">
        <v>60</v>
      </c>
      <c r="F259" s="1"/>
      <c r="G259" s="25" t="s">
        <v>0</v>
      </c>
      <c r="H259" s="25" t="s">
        <v>6</v>
      </c>
      <c r="I259" s="25" t="s">
        <v>0</v>
      </c>
      <c r="J259" s="25" t="s">
        <v>6</v>
      </c>
      <c r="K259" s="25" t="s">
        <v>0</v>
      </c>
      <c r="L259" s="25" t="s">
        <v>6</v>
      </c>
      <c r="M259" s="34" t="s">
        <v>0</v>
      </c>
      <c r="N259" s="34" t="s">
        <v>6</v>
      </c>
      <c r="O259" s="34" t="s">
        <v>0</v>
      </c>
      <c r="P259" s="34" t="s">
        <v>6</v>
      </c>
      <c r="Q259" s="25" t="s">
        <v>0</v>
      </c>
      <c r="R259" s="25" t="s">
        <v>6</v>
      </c>
      <c r="S259" s="25" t="s">
        <v>0</v>
      </c>
      <c r="T259" s="25" t="s">
        <v>6</v>
      </c>
      <c r="U259" s="25" t="s">
        <v>0</v>
      </c>
      <c r="V259" s="25" t="s">
        <v>6</v>
      </c>
      <c r="W259" s="34" t="s">
        <v>0</v>
      </c>
      <c r="X259" s="34" t="s">
        <v>6</v>
      </c>
      <c r="Y259" s="25" t="s">
        <v>0</v>
      </c>
      <c r="Z259" s="25" t="s">
        <v>6</v>
      </c>
      <c r="AA259" s="29" t="s">
        <v>1</v>
      </c>
    </row>
    <row r="260" spans="2:27" ht="12.75">
      <c r="B260" s="150" t="s">
        <v>19</v>
      </c>
      <c r="C260" s="151"/>
      <c r="D260" s="152"/>
      <c r="E260" s="160" t="s">
        <v>44</v>
      </c>
      <c r="F260" s="161"/>
      <c r="G260" s="26">
        <f>SUMIF(E106:E157,"=GRAS",G106:G157)</f>
        <v>4</v>
      </c>
      <c r="H260" s="108">
        <f>SUMIF(E106:E157,"=GRAS",H106:H157)</f>
        <v>7</v>
      </c>
      <c r="I260" s="26">
        <f>SUMIF(E106:E157,"=GRAS",I106:I157)</f>
        <v>4</v>
      </c>
      <c r="J260" s="14">
        <f>SUMIF(E106:E157,"=GRAS",J106:J157)</f>
        <v>4</v>
      </c>
      <c r="K260" s="52">
        <f>SUMIF(E106:E157,"=GRAS",K106:K157)</f>
        <v>0</v>
      </c>
      <c r="L260" s="108">
        <f>SUMIF(E106:E157,"=GRAS",L106:L157)</f>
        <v>0</v>
      </c>
      <c r="M260" s="26">
        <f>SUMIF(E106:E157,"=GRAS",M106:M157)</f>
        <v>0</v>
      </c>
      <c r="N260" s="14">
        <f>SUMIF(E106:E157,"=GRAS",N106:N157)</f>
        <v>2</v>
      </c>
      <c r="O260" s="26">
        <f>SUMIF(E106:E157,"=GRAS",O106:O157)</f>
        <v>0</v>
      </c>
      <c r="P260" s="14">
        <f>SUMIF(E106:E157,"=GRAS",P106:P157)</f>
        <v>0</v>
      </c>
      <c r="Q260" s="26">
        <f>SUMIF(E106:E157,"=GRAS",Q106:Q157)</f>
        <v>3</v>
      </c>
      <c r="R260" s="14">
        <f>SUMIF(E106:E157,"=GRAS",R106:R157)</f>
        <v>4</v>
      </c>
      <c r="S260" s="52">
        <f>SUMIF(E106:E157,"=GRAS",S106:S157)</f>
        <v>38</v>
      </c>
      <c r="T260" s="108">
        <f>SUMIF(E106:E157,"=GRAS",T106:T157)</f>
        <v>72</v>
      </c>
      <c r="U260" s="26">
        <f>SUMIF(E106:E157,"=GRAS",U106:U157)</f>
        <v>12</v>
      </c>
      <c r="V260" s="14">
        <f>SUMIF(E106:E157,"=GRAS",V106:V157)</f>
        <v>21</v>
      </c>
      <c r="W260" s="52">
        <f>SUMIF(E106:E157,"=GRAS",W106:W157)</f>
        <v>0</v>
      </c>
      <c r="X260" s="12">
        <f>SUMIF(E106:E157,"=GRAS",X106:X157)</f>
        <v>0</v>
      </c>
      <c r="Y260" s="26">
        <f aca="true" t="shared" si="25" ref="Y260:Z268">G260+I260+K260+M260+O260+Q260+S260+U260+W260</f>
        <v>61</v>
      </c>
      <c r="Z260" s="14">
        <f t="shared" si="25"/>
        <v>110</v>
      </c>
      <c r="AA260">
        <f aca="true" t="shared" si="26" ref="AA260:AA268">SUM(Y260:Z260)</f>
        <v>171</v>
      </c>
    </row>
    <row r="261" spans="2:27" ht="12.75">
      <c r="B261" s="143" t="s">
        <v>20</v>
      </c>
      <c r="C261" s="144"/>
      <c r="D261" s="145"/>
      <c r="E261" s="162" t="s">
        <v>51</v>
      </c>
      <c r="F261" s="163"/>
      <c r="G261" s="27">
        <f>SUMIF(E106:E157,"=GRBUS",G106:G157)</f>
        <v>8</v>
      </c>
      <c r="H261" s="109">
        <f>SUMIF(E106:E157,"=GRBUS",H106:H157)</f>
        <v>2</v>
      </c>
      <c r="I261" s="27">
        <f>SUMIF(E106:E157,"=GRBUS",I106:I157)</f>
        <v>1</v>
      </c>
      <c r="J261" s="15">
        <f>SUMIF(E106:E157,"=GRBUS",J106:J157)</f>
        <v>1</v>
      </c>
      <c r="K261" s="50">
        <f>SUMIF(E106:E157,"=GRBUS",K106:K157)</f>
        <v>1</v>
      </c>
      <c r="L261" s="109">
        <f>SUMIF(E106:E157,"=GRBUS",L106:L157)</f>
        <v>0</v>
      </c>
      <c r="M261" s="27">
        <f>SUMIF(E106:E157,"=GRBUS",M106:M157)</f>
        <v>1</v>
      </c>
      <c r="N261" s="15">
        <f>SUMIF(E106:E157,"=GRBUS",N106:N157)</f>
        <v>3</v>
      </c>
      <c r="O261" s="27">
        <f>SUMIF(E106:E157,"=GRBUS",O106:O157)</f>
        <v>0</v>
      </c>
      <c r="P261" s="15">
        <f>SUMIF(E106:E157,"=GRBUS",P106:P157)</f>
        <v>0</v>
      </c>
      <c r="Q261" s="27">
        <f>SUMIF(E106:E157,"=GRBUS",Q106:Q157)</f>
        <v>1</v>
      </c>
      <c r="R261" s="15">
        <f>SUMIF(E106:E157,"=GRBUS",R106:R157)</f>
        <v>2</v>
      </c>
      <c r="S261" s="50">
        <f>SUMIF(E106:E157,"=GRBUS",S106:S157)</f>
        <v>58</v>
      </c>
      <c r="T261" s="109">
        <f>SUMIF(E106:E157,"=GRBUS",T106:T157)</f>
        <v>32</v>
      </c>
      <c r="U261" s="27">
        <f>SUMIF(E106:E157,"=GRBUS",U106:U157)</f>
        <v>7</v>
      </c>
      <c r="V261" s="15">
        <f>SUMIF(E106:E157,"=GRBUS",V106:V157)</f>
        <v>1</v>
      </c>
      <c r="W261" s="50">
        <f>SUMIF(E106:E157,"=GRBUS",W106:W157)</f>
        <v>0</v>
      </c>
      <c r="X261" s="7">
        <f>SUMIF(E106:E157,"=GRBUS",X106:X157)</f>
        <v>0</v>
      </c>
      <c r="Y261" s="27">
        <f t="shared" si="25"/>
        <v>77</v>
      </c>
      <c r="Z261" s="15">
        <f t="shared" si="25"/>
        <v>41</v>
      </c>
      <c r="AA261">
        <f t="shared" si="26"/>
        <v>118</v>
      </c>
    </row>
    <row r="262" spans="2:27" ht="12.75">
      <c r="B262" s="143" t="s">
        <v>21</v>
      </c>
      <c r="C262" s="144"/>
      <c r="D262" s="145"/>
      <c r="E262" s="162" t="s">
        <v>47</v>
      </c>
      <c r="F262" s="163"/>
      <c r="G262" s="27">
        <f>SUMIF(E106:E157,"=GRENG",G106:G157)</f>
        <v>9</v>
      </c>
      <c r="H262" s="109">
        <f>SUMIF(E106:E157,"=GRENG",H106:H157)</f>
        <v>3</v>
      </c>
      <c r="I262" s="27">
        <f>SUMIF(E106:E157,"=GRENG",I106:I157)</f>
        <v>5</v>
      </c>
      <c r="J262" s="15">
        <f>SUMIF(E106:E157,"=GRENG",J106:J157)</f>
        <v>0</v>
      </c>
      <c r="K262" s="50">
        <f>SUMIF(E106:E157,"=GRENG",K106:K157)</f>
        <v>0</v>
      </c>
      <c r="L262" s="109">
        <f>SUMIF(E106:E157,"=GRENG",L106:L157)</f>
        <v>0</v>
      </c>
      <c r="M262" s="27">
        <f>SUMIF(E106:E157,"=GRENG",M106:M157)</f>
        <v>1</v>
      </c>
      <c r="N262" s="15">
        <f>SUMIF(E106:E157,"=GRENG",N106:N157)</f>
        <v>0</v>
      </c>
      <c r="O262" s="27">
        <f>SUMIF(E106:E157,"=GRENG",O106:O157)</f>
        <v>0</v>
      </c>
      <c r="P262" s="15">
        <f>SUMIF(E106:E157,"=GRENG",P106:P157)</f>
        <v>0</v>
      </c>
      <c r="Q262" s="27">
        <f>SUMIF(E106:E157,"=GRENG",Q106:Q157)</f>
        <v>2</v>
      </c>
      <c r="R262" s="15">
        <f>SUMIF(E106:E157,"=GRENG",R106:R157)</f>
        <v>0</v>
      </c>
      <c r="S262" s="50">
        <f>SUMIF(E106:E157,"=GRENG",S106:S157)</f>
        <v>38</v>
      </c>
      <c r="T262" s="109">
        <f>SUMIF(E106:E157,"=GRENG",T106:T157)</f>
        <v>9</v>
      </c>
      <c r="U262" s="27">
        <f>SUMIF(E106:E157,"=GRENG",U106:U157)</f>
        <v>7</v>
      </c>
      <c r="V262" s="15">
        <f>SUMIF(E106:E157,"=GRENG",V106:V157)</f>
        <v>1</v>
      </c>
      <c r="W262" s="50">
        <f>SUMIF(E106:E157,"=GRENG",W106:W157)</f>
        <v>0</v>
      </c>
      <c r="X262" s="7">
        <f>SUMIF(E106:E157,"=GRENG",X106:X157)</f>
        <v>0</v>
      </c>
      <c r="Y262" s="27">
        <f t="shared" si="25"/>
        <v>62</v>
      </c>
      <c r="Z262" s="15">
        <f t="shared" si="25"/>
        <v>13</v>
      </c>
      <c r="AA262">
        <f t="shared" si="26"/>
        <v>75</v>
      </c>
    </row>
    <row r="263" spans="2:27" ht="12.75">
      <c r="B263" s="143" t="s">
        <v>22</v>
      </c>
      <c r="C263" s="144"/>
      <c r="D263" s="145"/>
      <c r="E263" s="158" t="s">
        <v>45</v>
      </c>
      <c r="F263" s="159"/>
      <c r="G263" s="27">
        <f>SUMIF(E106:E157,"=GRELS",G106:G157)</f>
        <v>4</v>
      </c>
      <c r="H263" s="109">
        <f>SUMIF(E106:E157,"=GRELS",H106:H157)</f>
        <v>1</v>
      </c>
      <c r="I263" s="27">
        <f>SUMIF(E106:E157,"=GRELS",I106:I157)</f>
        <v>0</v>
      </c>
      <c r="J263" s="15">
        <f>SUMIF(E106:E157,"=GRELS",J106:J157)</f>
        <v>0</v>
      </c>
      <c r="K263" s="50">
        <f>SUMIF(E106:E157,"=GRELS",K106:K157)</f>
        <v>0</v>
      </c>
      <c r="L263" s="109">
        <f>SUMIF(E106:E157,"=GRELS",L106:L157)</f>
        <v>0</v>
      </c>
      <c r="M263" s="27">
        <f>SUMIF(E106:E157,"=GRELS",M106:M157)</f>
        <v>0</v>
      </c>
      <c r="N263" s="15">
        <f>SUMIF(E106:E157,"=GRELS",N106:N157)</f>
        <v>2</v>
      </c>
      <c r="O263" s="27">
        <f>SUMIF(E106:E157,"=GRELS",O106:O157)</f>
        <v>0</v>
      </c>
      <c r="P263" s="15">
        <f>SUMIF(E106:E157,"=GRELS",P106:P157)</f>
        <v>0</v>
      </c>
      <c r="Q263" s="27">
        <f>SUMIF(E106:E157,"=GRELS",Q106:Q157)</f>
        <v>0</v>
      </c>
      <c r="R263" s="15">
        <f>SUMIF(E106:E157,"=GRELS",R106:R157)</f>
        <v>0</v>
      </c>
      <c r="S263" s="50">
        <f>SUMIF(E106:E157,"=GRELS",S106:S157)</f>
        <v>14</v>
      </c>
      <c r="T263" s="109">
        <f>SUMIF(E106:E157,"=GRELS",T106:T157)</f>
        <v>34</v>
      </c>
      <c r="U263" s="27">
        <f>SUMIF(E106:E157,"=GRELS",U106:U157)</f>
        <v>5</v>
      </c>
      <c r="V263" s="15">
        <f>SUMIF(E106:E157,"=GRELS",V106:V157)</f>
        <v>8</v>
      </c>
      <c r="W263" s="50">
        <f>SUMIF(E106:E157,"=GRELS",W106:W157)</f>
        <v>0</v>
      </c>
      <c r="X263" s="7">
        <f>SUMIF(E106:E157,"=GRELS",X106:X157)</f>
        <v>1</v>
      </c>
      <c r="Y263" s="27">
        <f t="shared" si="25"/>
        <v>23</v>
      </c>
      <c r="Z263" s="15">
        <f t="shared" si="25"/>
        <v>46</v>
      </c>
      <c r="AA263">
        <f t="shared" si="26"/>
        <v>69</v>
      </c>
    </row>
    <row r="264" spans="2:27" ht="12.75">
      <c r="B264" s="143" t="s">
        <v>23</v>
      </c>
      <c r="C264" s="144"/>
      <c r="D264" s="145"/>
      <c r="E264" s="158" t="s">
        <v>46</v>
      </c>
      <c r="F264" s="159"/>
      <c r="G264" s="27">
        <f>SUMIF(E106:E157,"=GRHSS",G106:G157)</f>
        <v>1</v>
      </c>
      <c r="H264" s="109">
        <f>SUMIF(E106:E157,"=GRHSS",H106:H157)</f>
        <v>0</v>
      </c>
      <c r="I264" s="27">
        <f>SUMIF(E106:E157,"=GRHSS",I106:I157)</f>
        <v>0</v>
      </c>
      <c r="J264" s="15">
        <f>SUMIF(E106:E157,"=GRHSS",J106:J157)</f>
        <v>2</v>
      </c>
      <c r="K264" s="50">
        <f>SUMIF(E106:E157,"=GRHSS",K106:K157)</f>
        <v>0</v>
      </c>
      <c r="L264" s="109">
        <f>SUMIF(E106:E157,"=GRHSS",L106:L157)</f>
        <v>0</v>
      </c>
      <c r="M264" s="27">
        <f>SUMIF(E106:E157,"=GRHSS",M106:M157)</f>
        <v>0</v>
      </c>
      <c r="N264" s="15">
        <f>SUMIF(E106:E157,"=GRHSS",N106:N157)</f>
        <v>0</v>
      </c>
      <c r="O264" s="27">
        <f>SUMIF(E106:E157,"=GRHSS",O106:O157)</f>
        <v>0</v>
      </c>
      <c r="P264" s="15">
        <f>SUMIF(E106:E157,"=GRHSS",P106:P157)</f>
        <v>0</v>
      </c>
      <c r="Q264" s="27">
        <f>SUMIF(E106:E157,"=GRHSS",Q106:Q157)</f>
        <v>1</v>
      </c>
      <c r="R264" s="15">
        <f>SUMIF(E106:E157,"=GRHSS",R106:R157)</f>
        <v>0</v>
      </c>
      <c r="S264" s="50">
        <f>SUMIF(E106:E157,"=GRHSS",S106:S157)</f>
        <v>11</v>
      </c>
      <c r="T264" s="109">
        <f>SUMIF(E106:E157,"=GRHSS",T106:T157)</f>
        <v>67</v>
      </c>
      <c r="U264" s="27">
        <f>SUMIF(E106:E157,"=GRHSS",U106:U157)</f>
        <v>2</v>
      </c>
      <c r="V264" s="15">
        <f>SUMIF(E106:E157,"=GRHSS",V106:V157)</f>
        <v>9</v>
      </c>
      <c r="W264" s="50">
        <f>SUMIF(E106:E157,"=GRHSS",W106:W157)</f>
        <v>0</v>
      </c>
      <c r="X264" s="7">
        <f>SUMIF(E106:E157,"=GRHSS",X106:X157)</f>
        <v>0</v>
      </c>
      <c r="Y264" s="27">
        <f t="shared" si="25"/>
        <v>15</v>
      </c>
      <c r="Z264" s="15">
        <f t="shared" si="25"/>
        <v>78</v>
      </c>
      <c r="AA264">
        <f t="shared" si="26"/>
        <v>93</v>
      </c>
    </row>
    <row r="265" spans="2:27" ht="12.75">
      <c r="B265" s="143" t="s">
        <v>24</v>
      </c>
      <c r="C265" s="144"/>
      <c r="D265" s="145"/>
      <c r="E265" s="158" t="s">
        <v>49</v>
      </c>
      <c r="F265" s="159"/>
      <c r="G265" s="27">
        <f>SUMIF(E106:E157,"=GRNUR",G106:G157)</f>
        <v>0</v>
      </c>
      <c r="H265" s="109">
        <f>SUMIF(E106:E157,"=GRNUR",H106:H157)</f>
        <v>0</v>
      </c>
      <c r="I265" s="27">
        <f>SUMIF(E106:E157,"=GRNUR",I106:I157)</f>
        <v>0</v>
      </c>
      <c r="J265" s="15">
        <f>SUMIF(E106:E157,"=GRNUR",J106:J157)</f>
        <v>0</v>
      </c>
      <c r="K265" s="50">
        <f>SUMIF(E106:E157,"=GRNUR",K106:K157)</f>
        <v>0</v>
      </c>
      <c r="L265" s="109">
        <f>SUMIF(E106:E157,"=GRNUR",L106:L157)</f>
        <v>0</v>
      </c>
      <c r="M265" s="27">
        <f>SUMIF(E106:E157,"=GRNUR",M106:M157)</f>
        <v>0</v>
      </c>
      <c r="N265" s="15">
        <f>SUMIF(E106:E157,"=GRNUR",N106:N157)</f>
        <v>0</v>
      </c>
      <c r="O265" s="27">
        <f>SUMIF(E106:E157,"=GRNUR",O106:O157)</f>
        <v>0</v>
      </c>
      <c r="P265" s="15">
        <f>SUMIF(E106:E157,"=GRNUR",P106:P157)</f>
        <v>0</v>
      </c>
      <c r="Q265" s="27">
        <f>SUMIF(E106:E157,"=GRNUR",Q106:Q157)</f>
        <v>0</v>
      </c>
      <c r="R265" s="15">
        <f>SUMIF(E106:E157,"=GRNUR",R106:R157)</f>
        <v>0</v>
      </c>
      <c r="S265" s="50">
        <f>SUMIF(E106:E157,"=GRNUR",S106:S157)</f>
        <v>1</v>
      </c>
      <c r="T265" s="109">
        <f>SUMIF(E106:E157,"=GRNUR",T106:T157)</f>
        <v>13</v>
      </c>
      <c r="U265" s="27">
        <f>SUMIF(E106:E157,"=GRNUR",U106:U157)</f>
        <v>1</v>
      </c>
      <c r="V265" s="15">
        <f>SUMIF(E106:E157,"=GRNUR",V106:V157)</f>
        <v>2</v>
      </c>
      <c r="W265" s="50">
        <f>SUMIF(E106:E157,"=GRNUR",W106:W157)</f>
        <v>0</v>
      </c>
      <c r="X265" s="7">
        <f>SUMIF(E106:E157,"=GRNUR",X106:X157)</f>
        <v>0</v>
      </c>
      <c r="Y265" s="27">
        <f t="shared" si="25"/>
        <v>2</v>
      </c>
      <c r="Z265" s="15">
        <f t="shared" si="25"/>
        <v>15</v>
      </c>
      <c r="AA265">
        <f t="shared" si="26"/>
        <v>17</v>
      </c>
    </row>
    <row r="266" spans="2:27" ht="12.75">
      <c r="B266" s="146" t="s">
        <v>25</v>
      </c>
      <c r="C266" s="147"/>
      <c r="D266" s="147"/>
      <c r="E266" s="164" t="s">
        <v>48</v>
      </c>
      <c r="F266" s="165"/>
      <c r="G266" s="27">
        <f>SUMIF(E106:E157,"=GOCG",G106:G157)</f>
        <v>0</v>
      </c>
      <c r="H266" s="109">
        <f>SUMIF(E106:E157,"=GOCG",H106:H157)</f>
        <v>1</v>
      </c>
      <c r="I266" s="27">
        <f>SUMIF(E106:E157,"=GOCG",I106:I157)</f>
        <v>0</v>
      </c>
      <c r="J266" s="15">
        <f>SUMIF(E106:E157,"=GOCG",J106:J157)</f>
        <v>0</v>
      </c>
      <c r="K266" s="50">
        <f>SUMIF(E106:E157,"=GOCG",K106:K157)</f>
        <v>0</v>
      </c>
      <c r="L266" s="109">
        <f>SUMIF(E106:E157,"=GOCG",L106:L157)</f>
        <v>0</v>
      </c>
      <c r="M266" s="27">
        <f>SUMIF(E106:E157,"=GOCG",M106:M157)</f>
        <v>0</v>
      </c>
      <c r="N266" s="15">
        <f>SUMIF(E106:E157,"=GOCG",N106:N157)</f>
        <v>0</v>
      </c>
      <c r="O266" s="27">
        <f>SUMIF(E106:E157,"=GOCE",O106:O157)</f>
        <v>0</v>
      </c>
      <c r="P266" s="15">
        <f>SUMIF(E106:E157,"=GOCG",P106:P157)</f>
        <v>0</v>
      </c>
      <c r="Q266" s="27">
        <f>SUMIF(E106:E157,"=GOCG",Q106:Q157)</f>
        <v>0</v>
      </c>
      <c r="R266" s="15">
        <f>SUMIF(E106:E157,"=GOCG",R106:R157)</f>
        <v>0</v>
      </c>
      <c r="S266" s="50">
        <f>SUMIF(E106:E157,"=GOCG",S106:S157)</f>
        <v>6</v>
      </c>
      <c r="T266" s="109">
        <f>SUMIF(E106:E157,"=GOCG",T106:T157)</f>
        <v>4</v>
      </c>
      <c r="U266" s="27">
        <f>SUMIF(E106:E157,"=GOCG",U106:U157)</f>
        <v>1</v>
      </c>
      <c r="V266" s="15">
        <f>SUMIF(E106:E157,"=GOCG",V106:V157)</f>
        <v>1</v>
      </c>
      <c r="W266" s="50">
        <f>SUMIF(E106:E157,"=GOCG",W106:W157)</f>
        <v>0</v>
      </c>
      <c r="X266" s="7">
        <f>SUMIF(E106:E157,"=GOCG",X106:X157)</f>
        <v>0</v>
      </c>
      <c r="Y266" s="27">
        <f t="shared" si="25"/>
        <v>7</v>
      </c>
      <c r="Z266" s="15">
        <f t="shared" si="25"/>
        <v>6</v>
      </c>
      <c r="AA266">
        <f t="shared" si="26"/>
        <v>13</v>
      </c>
    </row>
    <row r="267" spans="2:27" ht="12.75">
      <c r="B267" s="146" t="s">
        <v>26</v>
      </c>
      <c r="C267" s="147"/>
      <c r="D267" s="147"/>
      <c r="E267" s="164" t="s">
        <v>50</v>
      </c>
      <c r="F267" s="165"/>
      <c r="G267" s="27">
        <f>SUMIF(E106:E157,"=GRPH",G106:G157)</f>
        <v>0</v>
      </c>
      <c r="H267" s="109">
        <f>SUMIF(E106:E157,"=GRPH",H106:H157)</f>
        <v>0</v>
      </c>
      <c r="I267" s="27">
        <f>SUMIF(E106:E157,"=GRPH",I106:I157)</f>
        <v>0</v>
      </c>
      <c r="J267" s="15">
        <f>SUMIF(E106:E157,"=GRPH",J106:J157)</f>
        <v>1</v>
      </c>
      <c r="K267" s="50">
        <f>SUMIF(E106:E157,"=GRPH",K106:K157)</f>
        <v>0</v>
      </c>
      <c r="L267" s="109">
        <f>SUMIF(E106:E157,"=GRPH",L106:L157)</f>
        <v>0</v>
      </c>
      <c r="M267" s="27">
        <f>SUMIF(E106:E157,"=GRPH",M106:M157)</f>
        <v>1</v>
      </c>
      <c r="N267" s="15">
        <f>SUMIF(E106:E157,"=GRPH",N106:N157)</f>
        <v>0</v>
      </c>
      <c r="O267" s="27">
        <f>SUMIF(E106:E157,"=GRPH",O106:O157)</f>
        <v>0</v>
      </c>
      <c r="P267" s="15">
        <f>SUMIF(E106:E157,"=GRPH",P106:P157)</f>
        <v>0</v>
      </c>
      <c r="Q267" s="27">
        <f>SUMIF(E106:E157,"=GRPH",Q106:Q157)</f>
        <v>0</v>
      </c>
      <c r="R267" s="15">
        <f>SUMIF(E106:E157,"=GRPH",R106:R157)</f>
        <v>0</v>
      </c>
      <c r="S267" s="50">
        <f>SUMIF(E106:E157,"=GRPH",S106:S157)</f>
        <v>0</v>
      </c>
      <c r="T267" s="109">
        <f>SUMIF(E106:E157,"=GRPH",T106:T157)</f>
        <v>0</v>
      </c>
      <c r="U267" s="27">
        <f>SUMIF(E106:E157,"=GRPH",U106:U157)</f>
        <v>1</v>
      </c>
      <c r="V267" s="15">
        <f>SUMIF(E106:E157,"=GRPH",V106:V157)</f>
        <v>0</v>
      </c>
      <c r="W267" s="50">
        <f>SUMIF(E106:E157,"=GRPH",W106:W157)</f>
        <v>0</v>
      </c>
      <c r="X267" s="7">
        <f>SUMIF(E106:E157,"=GRPH",X106:X157)</f>
        <v>0</v>
      </c>
      <c r="Y267" s="27">
        <f t="shared" si="25"/>
        <v>2</v>
      </c>
      <c r="Z267" s="15">
        <f t="shared" si="25"/>
        <v>1</v>
      </c>
      <c r="AA267">
        <f t="shared" si="26"/>
        <v>3</v>
      </c>
    </row>
    <row r="268" spans="2:27" ht="12.75">
      <c r="B268" s="148" t="s">
        <v>39</v>
      </c>
      <c r="C268" s="149"/>
      <c r="D268" s="149"/>
      <c r="E268" s="166" t="s">
        <v>33</v>
      </c>
      <c r="F268" s="167"/>
      <c r="G268" s="28">
        <f>SUMIF(E106:E157,"=GS",G106:G157)</f>
        <v>1</v>
      </c>
      <c r="H268" s="110">
        <f>SUMIF(E106:E157,"=GS",H106:H157)</f>
        <v>0</v>
      </c>
      <c r="I268" s="28">
        <f>SUMIF(E106:E157,"=GS",I106:I157)</f>
        <v>0</v>
      </c>
      <c r="J268" s="18">
        <f>SUMIF(E106:E157,"=GS",J106:J157)</f>
        <v>0</v>
      </c>
      <c r="K268" s="51">
        <f>SUMIF(E106:E157,"=GS",K106:K157)</f>
        <v>0</v>
      </c>
      <c r="L268" s="110">
        <f>SUMIF(E106:E157,"=GS",L106:L157)</f>
        <v>0</v>
      </c>
      <c r="M268" s="28">
        <f>SUMIF(E106:E157,"=GS",M106:M157)</f>
        <v>0</v>
      </c>
      <c r="N268" s="18">
        <f>SUMIF(E106:E157,"=GS",N106:N157)</f>
        <v>0</v>
      </c>
      <c r="O268" s="28">
        <f>SUMIF(E106:E157,"=GS",O106:O157)</f>
        <v>0</v>
      </c>
      <c r="P268" s="18">
        <f>SUMIF(E106:E157,"=GS",P106:P157)</f>
        <v>0</v>
      </c>
      <c r="Q268" s="28">
        <f>SUMIF(E106:E157,"=GS",Q106:Q157)</f>
        <v>0</v>
      </c>
      <c r="R268" s="18">
        <f>SUMIF(E106:E157,"=GS",R106:R157)</f>
        <v>1</v>
      </c>
      <c r="S268" s="51">
        <f>SUMIF(E106:E157,"=GS",S106:S157)</f>
        <v>4</v>
      </c>
      <c r="T268" s="110">
        <f>SUMIF(E106:E157,"=GS",T106:T157)</f>
        <v>7</v>
      </c>
      <c r="U268" s="28">
        <f>SUMIF(E106:E157,"=GS",U106:U157)</f>
        <v>1</v>
      </c>
      <c r="V268" s="18">
        <f>SUMIF(E106:E157,"=GS",V106:V157)</f>
        <v>0</v>
      </c>
      <c r="W268" s="51">
        <f>SUMIF(E106:E157,"=GS",W106:W157)</f>
        <v>0</v>
      </c>
      <c r="X268" s="16">
        <f>SUMIF(E106:E157,"=GS",X106:X157)</f>
        <v>0</v>
      </c>
      <c r="Y268" s="28">
        <f t="shared" si="25"/>
        <v>6</v>
      </c>
      <c r="Z268" s="18">
        <f t="shared" si="25"/>
        <v>8</v>
      </c>
      <c r="AA268">
        <f t="shared" si="26"/>
        <v>14</v>
      </c>
    </row>
    <row r="269" spans="2:27" ht="12.75">
      <c r="B269" s="32" t="s">
        <v>27</v>
      </c>
      <c r="D269" s="44"/>
      <c r="F269" s="1"/>
      <c r="G269">
        <f>SUM(G260:G268)</f>
        <v>27</v>
      </c>
      <c r="H269">
        <f>SUM(H260:H268)</f>
        <v>14</v>
      </c>
      <c r="I269">
        <f>SUM(I260:I268)</f>
        <v>10</v>
      </c>
      <c r="J269">
        <f>SUM(J260:J268)</f>
        <v>8</v>
      </c>
      <c r="K269">
        <f aca="true" t="shared" si="27" ref="K269:AA269">SUM(K260:K268)</f>
        <v>1</v>
      </c>
      <c r="L269">
        <f t="shared" si="27"/>
        <v>0</v>
      </c>
      <c r="M269">
        <f t="shared" si="27"/>
        <v>3</v>
      </c>
      <c r="N269">
        <f t="shared" si="27"/>
        <v>7</v>
      </c>
      <c r="O269">
        <f>SUM(O260:O268)</f>
        <v>0</v>
      </c>
      <c r="P269">
        <f>SUM(P260:P268)</f>
        <v>0</v>
      </c>
      <c r="Q269">
        <f t="shared" si="27"/>
        <v>7</v>
      </c>
      <c r="R269">
        <f t="shared" si="27"/>
        <v>7</v>
      </c>
      <c r="S269" s="39">
        <f t="shared" si="27"/>
        <v>170</v>
      </c>
      <c r="T269" s="39">
        <f t="shared" si="27"/>
        <v>238</v>
      </c>
      <c r="U269" s="39">
        <f t="shared" si="27"/>
        <v>37</v>
      </c>
      <c r="V269" s="39">
        <f t="shared" si="27"/>
        <v>43</v>
      </c>
      <c r="W269" s="39">
        <f>SUM(W260:W268)</f>
        <v>0</v>
      </c>
      <c r="X269" s="39">
        <f>SUM(X260:X268)</f>
        <v>1</v>
      </c>
      <c r="Y269">
        <f t="shared" si="27"/>
        <v>255</v>
      </c>
      <c r="Z269">
        <f t="shared" si="27"/>
        <v>318</v>
      </c>
      <c r="AA269">
        <f t="shared" si="27"/>
        <v>573</v>
      </c>
    </row>
    <row r="270" spans="2:24" ht="12.75">
      <c r="B270" s="32"/>
      <c r="D270" s="44"/>
      <c r="F270" s="1"/>
      <c r="S270" s="39"/>
      <c r="T270" s="39"/>
      <c r="U270" s="39"/>
      <c r="V270" s="39"/>
      <c r="W270" s="39"/>
      <c r="X270" s="39"/>
    </row>
    <row r="271" spans="4:6" ht="12.75">
      <c r="D271" s="44"/>
      <c r="F271" s="1"/>
    </row>
    <row r="272" spans="3:26" ht="12.75">
      <c r="C272" s="3" t="s">
        <v>16</v>
      </c>
      <c r="D272" s="44"/>
      <c r="F272" s="1"/>
      <c r="G272" s="122" t="s">
        <v>9</v>
      </c>
      <c r="H272" s="122"/>
      <c r="I272" s="122" t="s">
        <v>11</v>
      </c>
      <c r="J272" s="122"/>
      <c r="K272" s="122" t="s">
        <v>10</v>
      </c>
      <c r="L272" s="122"/>
      <c r="M272" s="122" t="s">
        <v>767</v>
      </c>
      <c r="N272" s="122"/>
      <c r="O272" s="123" t="s">
        <v>768</v>
      </c>
      <c r="P272" s="124"/>
      <c r="Q272" s="122" t="s">
        <v>3</v>
      </c>
      <c r="R272" s="122"/>
      <c r="S272" s="122" t="s">
        <v>4</v>
      </c>
      <c r="T272" s="122"/>
      <c r="U272" s="122" t="s">
        <v>5</v>
      </c>
      <c r="V272" s="122"/>
      <c r="W272" s="123" t="s">
        <v>101</v>
      </c>
      <c r="X272" s="124"/>
      <c r="Y272" s="122" t="s">
        <v>13</v>
      </c>
      <c r="Z272" s="122"/>
    </row>
    <row r="273" spans="2:27" ht="12.75">
      <c r="B273" s="3" t="s">
        <v>59</v>
      </c>
      <c r="D273" s="44"/>
      <c r="E273" s="31" t="s">
        <v>60</v>
      </c>
      <c r="F273" s="1"/>
      <c r="G273" s="25" t="s">
        <v>0</v>
      </c>
      <c r="H273" s="25" t="s">
        <v>6</v>
      </c>
      <c r="I273" s="25" t="s">
        <v>0</v>
      </c>
      <c r="J273" s="25" t="s">
        <v>6</v>
      </c>
      <c r="K273" s="25" t="s">
        <v>0</v>
      </c>
      <c r="L273" s="25" t="s">
        <v>6</v>
      </c>
      <c r="M273" s="34" t="s">
        <v>0</v>
      </c>
      <c r="N273" s="34" t="s">
        <v>6</v>
      </c>
      <c r="O273" s="34" t="s">
        <v>0</v>
      </c>
      <c r="P273" s="34" t="s">
        <v>6</v>
      </c>
      <c r="Q273" s="25" t="s">
        <v>0</v>
      </c>
      <c r="R273" s="25" t="s">
        <v>6</v>
      </c>
      <c r="S273" s="25" t="s">
        <v>0</v>
      </c>
      <c r="T273" s="25" t="s">
        <v>6</v>
      </c>
      <c r="U273" s="25" t="s">
        <v>0</v>
      </c>
      <c r="V273" s="25" t="s">
        <v>6</v>
      </c>
      <c r="W273" s="34" t="s">
        <v>0</v>
      </c>
      <c r="X273" s="34" t="s">
        <v>6</v>
      </c>
      <c r="Y273" s="25" t="s">
        <v>0</v>
      </c>
      <c r="Z273" s="25" t="s">
        <v>6</v>
      </c>
      <c r="AA273" s="29" t="s">
        <v>1</v>
      </c>
    </row>
    <row r="274" spans="2:27" ht="12.75">
      <c r="B274" s="150" t="s">
        <v>19</v>
      </c>
      <c r="C274" s="151"/>
      <c r="D274" s="152"/>
      <c r="E274" s="160" t="s">
        <v>44</v>
      </c>
      <c r="F274" s="161"/>
      <c r="G274" s="26">
        <f>SUMIF(E167:E191,"=GRAS",G167:G191)</f>
        <v>4</v>
      </c>
      <c r="H274" s="108">
        <f>SUMIF(E167:E191,"=GRAS",H167:H191)</f>
        <v>4</v>
      </c>
      <c r="I274" s="26">
        <f>SUMIF(E167:E191,"=GRAS",I167:I191)</f>
        <v>0</v>
      </c>
      <c r="J274" s="14">
        <f>SUMIF(E167:E191,"=GRAS",J167:J191)</f>
        <v>1</v>
      </c>
      <c r="K274" s="52">
        <f>SUMIF(E167:E191,"=GRAS",K167:K191)</f>
        <v>0</v>
      </c>
      <c r="L274" s="108">
        <f>SUMIF(E167:E191,"=GRAS",L167:L191)</f>
        <v>0</v>
      </c>
      <c r="M274" s="26">
        <f>SUMIF(E167:E191,"=GRAS",M167:M191)</f>
        <v>1</v>
      </c>
      <c r="N274" s="14">
        <f>SUMIF(E167:E191,"=GRAS",N167:N191)</f>
        <v>2</v>
      </c>
      <c r="O274" s="26">
        <f>SUMIF(E167:E191,"=GRAS",O167:O191)</f>
        <v>0</v>
      </c>
      <c r="P274" s="14">
        <f>SUMIF(E167:E191,"=GRAS",P167:P191)</f>
        <v>0</v>
      </c>
      <c r="Q274" s="26">
        <f>SUMIF(E167:E191,"=GRAS",Q167:Q191)</f>
        <v>0</v>
      </c>
      <c r="R274" s="14">
        <f>SUMIF(E167:E191,"=GRAS",R167:R191)</f>
        <v>0</v>
      </c>
      <c r="S274" s="52">
        <f>SUMIF(E167:E191,"=GRAS",S167:S191)</f>
        <v>8</v>
      </c>
      <c r="T274" s="108">
        <f>SUMIF(E167:E191,"=GRAS",T167:T191)</f>
        <v>12</v>
      </c>
      <c r="U274" s="26">
        <f>SUMIF(E167:E191,"=GRAS",U167:U191)</f>
        <v>2</v>
      </c>
      <c r="V274" s="14">
        <f>SUMIF(E167:E191,"=GRAS",V167:V191)</f>
        <v>7</v>
      </c>
      <c r="W274" s="52">
        <f>SUMIF(E167:E191,"=GRAS",W167:W191)</f>
        <v>0</v>
      </c>
      <c r="X274" s="12">
        <f>SUMIF(E167:E191,"=GRAS",X167:X191)</f>
        <v>0</v>
      </c>
      <c r="Y274" s="26">
        <f aca="true" t="shared" si="28" ref="Y274:Z281">G274+I274+K274+M274+O274+Q274+S274+U274+W274</f>
        <v>15</v>
      </c>
      <c r="Z274" s="14">
        <f t="shared" si="28"/>
        <v>26</v>
      </c>
      <c r="AA274">
        <f aca="true" t="shared" si="29" ref="AA274:AA281">SUM(Y274:Z274)</f>
        <v>41</v>
      </c>
    </row>
    <row r="275" spans="2:27" ht="12.75">
      <c r="B275" s="143" t="s">
        <v>20</v>
      </c>
      <c r="C275" s="144"/>
      <c r="D275" s="145"/>
      <c r="E275" s="162" t="s">
        <v>51</v>
      </c>
      <c r="F275" s="163"/>
      <c r="G275" s="27">
        <f>SUMIF(E167:E191,"=GRBUS",G167:G191)</f>
        <v>2</v>
      </c>
      <c r="H275" s="109">
        <f>SUMIF(E167:E191,"=GRBUS",H167:H191)</f>
        <v>0</v>
      </c>
      <c r="I275" s="27">
        <f>SUMIF(E167:E191,"=GRBUS",I167:I191)</f>
        <v>0</v>
      </c>
      <c r="J275" s="15">
        <f>SUMIF(E167:E191,"=GRBUS",J167:J191)</f>
        <v>0</v>
      </c>
      <c r="K275" s="50">
        <f>SUMIF(E167:E191,"=GRBUS",K167:K191)</f>
        <v>0</v>
      </c>
      <c r="L275" s="109">
        <f>SUMIF(E167:E191,"=GRBUS",L167:L191)</f>
        <v>0</v>
      </c>
      <c r="M275" s="27">
        <f>SUMIF(E167:E191,"=GRBUS",M167:M191)</f>
        <v>0</v>
      </c>
      <c r="N275" s="15">
        <f>SUMIF(E167:E191,"=GRBUS",N167:N191)</f>
        <v>0</v>
      </c>
      <c r="O275" s="27">
        <f>SUMIF(E167:E191,"=GRBUS",O167:O191)</f>
        <v>0</v>
      </c>
      <c r="P275" s="15">
        <f>SUMIF(E167:E191,"=GRBUS",P167:P191)</f>
        <v>0</v>
      </c>
      <c r="Q275" s="27">
        <f>SUMIF(E167:E191,"=GRBUS",Q167:Q191)</f>
        <v>0</v>
      </c>
      <c r="R275" s="15">
        <f>SUMIF(E167:E191,"=GRBUS",R167:R191)</f>
        <v>0</v>
      </c>
      <c r="S275" s="50">
        <f>SUMIF(E167:E191,"=GRBUS",S167:S191)</f>
        <v>0</v>
      </c>
      <c r="T275" s="109">
        <f>SUMIF(E167:E191,"=GRBUS",T167:T191)</f>
        <v>1</v>
      </c>
      <c r="U275" s="27">
        <f>SUMIF(E167:E191,"=GRBUS",U167:U191)</f>
        <v>0</v>
      </c>
      <c r="V275" s="15">
        <f>SUMIF(E167:E191,"=GRBUS",V167:V191)</f>
        <v>0</v>
      </c>
      <c r="W275" s="50">
        <f>SUMIF(E167:E191,"=GRBUS",W167:W191)</f>
        <v>0</v>
      </c>
      <c r="X275" s="7">
        <f>SUMIF(E167:E191,"=GRBUS",X167:X191)</f>
        <v>0</v>
      </c>
      <c r="Y275" s="27">
        <f t="shared" si="28"/>
        <v>2</v>
      </c>
      <c r="Z275" s="15">
        <f t="shared" si="28"/>
        <v>1</v>
      </c>
      <c r="AA275">
        <f t="shared" si="29"/>
        <v>3</v>
      </c>
    </row>
    <row r="276" spans="2:27" ht="12.75">
      <c r="B276" s="143" t="s">
        <v>21</v>
      </c>
      <c r="C276" s="144"/>
      <c r="D276" s="145"/>
      <c r="E276" s="162" t="s">
        <v>47</v>
      </c>
      <c r="F276" s="163"/>
      <c r="G276" s="27">
        <f>SUMIF(E167:E191,"=GRENG",G167:G191)</f>
        <v>6</v>
      </c>
      <c r="H276" s="109">
        <f>SUMIF(E167:E191,"=GRENG",H167:H191)</f>
        <v>1</v>
      </c>
      <c r="I276" s="27">
        <f>SUMIF(E167:E191,"=GRENG",I167:I191)</f>
        <v>0</v>
      </c>
      <c r="J276" s="15">
        <f>SUMIF(E167:E191,"=GRENG",J167:J191)</f>
        <v>0</v>
      </c>
      <c r="K276" s="50">
        <f>SUMIF(E167:E191,"=GRENG",K167:K191)</f>
        <v>0</v>
      </c>
      <c r="L276" s="109">
        <f>SUMIF(E167:E191,"=GRENG",L167:L191)</f>
        <v>0</v>
      </c>
      <c r="M276" s="27">
        <f>SUMIF(E167:E191,"=GRENG",M167:M191)</f>
        <v>1</v>
      </c>
      <c r="N276" s="15">
        <f>SUMIF(E167:E191,"=GRENG",N167:N191)</f>
        <v>0</v>
      </c>
      <c r="O276" s="27">
        <f>SUMIF(E167:E191,"=GRENG",O167:O191)</f>
        <v>0</v>
      </c>
      <c r="P276" s="15">
        <f>SUMIF(E167:E191,"=GRENG",P167:P191)</f>
        <v>0</v>
      </c>
      <c r="Q276" s="27">
        <f>SUMIF(E167:E191,"=GRENG",Q167:Q191)</f>
        <v>0</v>
      </c>
      <c r="R276" s="15">
        <f>SUMIF(E167:E191,"=GRENG",R167:R191)</f>
        <v>0</v>
      </c>
      <c r="S276" s="50">
        <f>SUMIF(E167:E191,"=GRENG",S167:S191)</f>
        <v>6</v>
      </c>
      <c r="T276" s="109">
        <f>SUMIF(E167:E191,"=GRENG",T167:T191)</f>
        <v>0</v>
      </c>
      <c r="U276" s="27">
        <f>SUMIF(E167:E191,"=GRENG",U167:U191)</f>
        <v>0</v>
      </c>
      <c r="V276" s="15">
        <f>SUMIF(E167:E191,"=GRENG",V167:V191)</f>
        <v>0</v>
      </c>
      <c r="W276" s="50">
        <f>SUMIF(E167:E191,"=GRENG",W167:W191)</f>
        <v>0</v>
      </c>
      <c r="X276" s="7">
        <f>SUMIF(E167:E191,"=GRENG",X167:X191)</f>
        <v>0</v>
      </c>
      <c r="Y276" s="27">
        <f t="shared" si="28"/>
        <v>13</v>
      </c>
      <c r="Z276" s="15">
        <f t="shared" si="28"/>
        <v>1</v>
      </c>
      <c r="AA276">
        <f t="shared" si="29"/>
        <v>14</v>
      </c>
    </row>
    <row r="277" spans="2:27" ht="12.75">
      <c r="B277" s="143" t="s">
        <v>22</v>
      </c>
      <c r="C277" s="144"/>
      <c r="D277" s="145"/>
      <c r="E277" s="158" t="s">
        <v>45</v>
      </c>
      <c r="F277" s="159"/>
      <c r="G277" s="27">
        <f>SUMIF(E167:E191,"=GRELS",G167:G191)</f>
        <v>1</v>
      </c>
      <c r="H277" s="109">
        <f>SUMIF(E167:E191,"=GRELS",H167:H191)</f>
        <v>0</v>
      </c>
      <c r="I277" s="27">
        <f>SUMIF(E167:E191,"=GRELS",I167:I191)</f>
        <v>0</v>
      </c>
      <c r="J277" s="15">
        <f>SUMIF(E167:E191,"=GRELS",J167:J191)</f>
        <v>0</v>
      </c>
      <c r="K277" s="50">
        <f>SUMIF(E167:E191,"=GRELS",K167:K191)</f>
        <v>0</v>
      </c>
      <c r="L277" s="109">
        <f>SUMIF(E167:E191,"=GRELS",L167:L191)</f>
        <v>0</v>
      </c>
      <c r="M277" s="27">
        <f>SUMIF(E167:E191,"=GRELS",M167:M191)</f>
        <v>0</v>
      </c>
      <c r="N277" s="15">
        <f>SUMIF(E167:E191,"=GRELS",N167:N191)</f>
        <v>0</v>
      </c>
      <c r="O277" s="27">
        <f>SUMIF(E167:E191,"=GRELS",O167:O191)</f>
        <v>0</v>
      </c>
      <c r="P277" s="15">
        <f>SUMIF(E167:E191,"=GRELS",P167:P191)</f>
        <v>0</v>
      </c>
      <c r="Q277" s="27">
        <f>SUMIF(E167:E191,"=GRELS",Q167:Q191)</f>
        <v>1</v>
      </c>
      <c r="R277" s="15">
        <f>SUMIF(E167:E191,"=GRELS",R167:R191)</f>
        <v>0</v>
      </c>
      <c r="S277" s="50">
        <f>SUMIF(E167:E191,"=GRELS",S167:S191)</f>
        <v>1</v>
      </c>
      <c r="T277" s="109">
        <f>SUMIF(E167:E191,"=GRELS",T167:T191)</f>
        <v>2</v>
      </c>
      <c r="U277" s="27">
        <f>SUMIF(E167:E191,"=GRELS",U167:U191)</f>
        <v>0</v>
      </c>
      <c r="V277" s="15">
        <f>SUMIF(E167:E191,"=GRELS",V167:V191)</f>
        <v>2</v>
      </c>
      <c r="W277" s="50">
        <f>SUMIF(E167:E191,"=GRELS",W167:W191)</f>
        <v>0</v>
      </c>
      <c r="X277" s="7">
        <f>SUMIF(E167:E191,"=GRELS",X167:X191)</f>
        <v>0</v>
      </c>
      <c r="Y277" s="27">
        <f t="shared" si="28"/>
        <v>3</v>
      </c>
      <c r="Z277" s="15">
        <f t="shared" si="28"/>
        <v>4</v>
      </c>
      <c r="AA277">
        <f t="shared" si="29"/>
        <v>7</v>
      </c>
    </row>
    <row r="278" spans="2:27" ht="12.75">
      <c r="B278" s="143" t="s">
        <v>23</v>
      </c>
      <c r="C278" s="144"/>
      <c r="D278" s="145"/>
      <c r="E278" s="158" t="s">
        <v>46</v>
      </c>
      <c r="F278" s="159"/>
      <c r="G278" s="27">
        <f>SUMIF(E167:E191,"=GRHSS",G167:G191)</f>
        <v>0</v>
      </c>
      <c r="H278" s="109">
        <f>SUMIF(E167:E191,"=GRHSS",H167:H191)</f>
        <v>0</v>
      </c>
      <c r="I278" s="27">
        <f>SUMIF(E167:E191,"=GRHSS",I167:I191)</f>
        <v>0</v>
      </c>
      <c r="J278" s="15">
        <f>SUMIF(E167:E191,"=GRHSS",J167:J191)</f>
        <v>3</v>
      </c>
      <c r="K278" s="50">
        <f>SUMIF(E167:E191,"=GRHSS",K167:K191)</f>
        <v>0</v>
      </c>
      <c r="L278" s="109">
        <f>SUMIF(E167:E191,"=GRHSS",L167:L191)</f>
        <v>0</v>
      </c>
      <c r="M278" s="27">
        <f>SUMIF(E167:E191,"=GRHSS",M167:M191)</f>
        <v>0</v>
      </c>
      <c r="N278" s="15">
        <f>SUMIF(E167:E191,"=GRHSS",N167:N191)</f>
        <v>0</v>
      </c>
      <c r="O278" s="27">
        <f>SUMIF(E167:E191,"=GRHSS",O167:O191)</f>
        <v>0</v>
      </c>
      <c r="P278" s="15">
        <f>SUMIF(E167:E191,"=GRHSS",P167:P191)</f>
        <v>0</v>
      </c>
      <c r="Q278" s="27">
        <f>SUMIF(E167:E191,"=GRHSS",Q167:Q191)</f>
        <v>3</v>
      </c>
      <c r="R278" s="15">
        <f>SUMIF(E167:E191,"=GRHSS",R167:R191)</f>
        <v>1</v>
      </c>
      <c r="S278" s="50">
        <f>SUMIF(E167:E191,"=GRHSS",S167:S191)</f>
        <v>9</v>
      </c>
      <c r="T278" s="109">
        <f>SUMIF(E167:E191,"=GRHSS",T167:T191)</f>
        <v>27</v>
      </c>
      <c r="U278" s="27">
        <f>SUMIF(E167:E191,"=GRHSS",U167:U191)</f>
        <v>1</v>
      </c>
      <c r="V278" s="15">
        <f>SUMIF(E167:E191,"=GRHSS",V167:V191)</f>
        <v>3</v>
      </c>
      <c r="W278" s="50">
        <f>SUMIF(E167:E191,"=GRHSS",W167:W191)</f>
        <v>0</v>
      </c>
      <c r="X278" s="7">
        <f>SUMIF(E167:E191,"=GRHSS",X167:X191)</f>
        <v>0</v>
      </c>
      <c r="Y278" s="27">
        <f t="shared" si="28"/>
        <v>13</v>
      </c>
      <c r="Z278" s="15">
        <f t="shared" si="28"/>
        <v>34</v>
      </c>
      <c r="AA278">
        <f t="shared" si="29"/>
        <v>47</v>
      </c>
    </row>
    <row r="279" spans="2:27" ht="12.75">
      <c r="B279" s="143" t="s">
        <v>24</v>
      </c>
      <c r="C279" s="144"/>
      <c r="D279" s="145"/>
      <c r="E279" s="158" t="s">
        <v>49</v>
      </c>
      <c r="F279" s="159"/>
      <c r="G279" s="27">
        <f>SUMIF(E167:E191,"=GRNUR",G167:G191)</f>
        <v>0</v>
      </c>
      <c r="H279" s="109">
        <f>SUMIF(E167:E191,"=GRNUR",H167:H191)</f>
        <v>1</v>
      </c>
      <c r="I279" s="27">
        <f>SUMIF(E167:E191,"=GRNUR",I167:I191)</f>
        <v>0</v>
      </c>
      <c r="J279" s="15">
        <f>SUMIF(E167:E191,"=GRNUR",J167:J191)</f>
        <v>0</v>
      </c>
      <c r="K279" s="50">
        <f>SUMIF(E167:E191,"=GRNUR",K167:K191)</f>
        <v>0</v>
      </c>
      <c r="L279" s="109">
        <f>SUMIF(E167:E191,"=GRNUR",L167:L191)</f>
        <v>0</v>
      </c>
      <c r="M279" s="27">
        <f>SUMIF(E167:E191,"=GRNUR",M167:M191)</f>
        <v>0</v>
      </c>
      <c r="N279" s="15">
        <f>SUMIF(E167:E191,"=GRNUR",N167:N191)</f>
        <v>0</v>
      </c>
      <c r="O279" s="27">
        <f>SUMIF(E167:E191,"=GRNUR",O167:O191)</f>
        <v>0</v>
      </c>
      <c r="P279" s="15">
        <f>SUMIF(E167:E191,"=GRNUR",P167:P191)</f>
        <v>0</v>
      </c>
      <c r="Q279" s="27">
        <f>SUMIF(E167:E191,"=GRNUR",Q167:Q191)</f>
        <v>0</v>
      </c>
      <c r="R279" s="15">
        <f>SUMIF(E167:E191,"=GRNUR",R167:R191)</f>
        <v>0</v>
      </c>
      <c r="S279" s="50">
        <f>SUMIF(E167:E191,"GRNUR",S167:S191)</f>
        <v>0</v>
      </c>
      <c r="T279" s="109">
        <f>SUMIF(E167:E191,"=GRNUR",T167:T191)</f>
        <v>4</v>
      </c>
      <c r="U279" s="27">
        <f>SUMIF(E167:E191,"=GRNUR",U167:U191)</f>
        <v>0</v>
      </c>
      <c r="V279" s="15">
        <f>SUMIF(E167:E191,"=GRNUR",V167:V191)</f>
        <v>0</v>
      </c>
      <c r="W279" s="50">
        <f>SUMIF(E167:E191,"=GRNUR",W167:W191)</f>
        <v>0</v>
      </c>
      <c r="X279" s="7">
        <f>SUMIF(E167:E191,"=GRNUR",X167:X191)</f>
        <v>0</v>
      </c>
      <c r="Y279" s="27">
        <f t="shared" si="28"/>
        <v>0</v>
      </c>
      <c r="Z279" s="15">
        <f t="shared" si="28"/>
        <v>5</v>
      </c>
      <c r="AA279">
        <f t="shared" si="29"/>
        <v>5</v>
      </c>
    </row>
    <row r="280" spans="2:27" ht="12.75">
      <c r="B280" s="143" t="s">
        <v>25</v>
      </c>
      <c r="C280" s="144"/>
      <c r="D280" s="145"/>
      <c r="E280" s="164" t="s">
        <v>48</v>
      </c>
      <c r="F280" s="165"/>
      <c r="G280" s="27">
        <f>SUMIF(E167:E191,"=GOCG",G167:G191)</f>
        <v>0</v>
      </c>
      <c r="H280" s="109">
        <f>SUMIF(E167:E191,"=GOCG",H167:H191)</f>
        <v>0</v>
      </c>
      <c r="I280" s="27">
        <f>SUMIF(E167:E191,"=GOCG",I167:I191)</f>
        <v>0</v>
      </c>
      <c r="J280" s="15">
        <f>SUMIF(E167:E191,"=GOCG",J167:J191)</f>
        <v>0</v>
      </c>
      <c r="K280" s="50">
        <f>SUMIF(E167:E191,"=GOCG",K167:K191)</f>
        <v>0</v>
      </c>
      <c r="L280" s="109">
        <f>SUMIF(E167:E191,"=GOCG",L167:L191)</f>
        <v>0</v>
      </c>
      <c r="M280" s="27">
        <f>SUMIF(E167:E191,"=GOCG",M167:M191)</f>
        <v>0</v>
      </c>
      <c r="N280" s="15">
        <f>SUMIF(E167:E191,"=GOCG",N167:N191)</f>
        <v>0</v>
      </c>
      <c r="O280" s="27">
        <f>SUMIF(E167:E191,"=GOCE",O167:O191)</f>
        <v>0</v>
      </c>
      <c r="P280" s="15">
        <f>SUMIF(E167:E191,"=GOCE",P167:P191)</f>
        <v>0</v>
      </c>
      <c r="Q280" s="27">
        <f>SUMIF(E167:E191,"=GOCG",Q167:Q191)</f>
        <v>0</v>
      </c>
      <c r="R280" s="15">
        <f>SUMIF(E167:E191,"=GOCG",R167:R191)</f>
        <v>0</v>
      </c>
      <c r="S280" s="50">
        <f>SUMIF(E167:E191,"=GOCG",S167:S191)</f>
        <v>2</v>
      </c>
      <c r="T280" s="109">
        <f>SUMIF(E167:E191,"=GOCG",T167:T191)</f>
        <v>3</v>
      </c>
      <c r="U280" s="27">
        <f>SUMIF(E167:E191,"=GOCG",U167:U191)</f>
        <v>1</v>
      </c>
      <c r="V280" s="15">
        <f>SUMIF(E167:E191,"=GOCG",V167:V191)</f>
        <v>0</v>
      </c>
      <c r="W280" s="50">
        <f>SUMIF(E167:E191,"=GOCG",W167:W191)</f>
        <v>0</v>
      </c>
      <c r="X280" s="7">
        <f>SUMIF(E167:E191,"=GOCG",X167:X191)</f>
        <v>0</v>
      </c>
      <c r="Y280" s="27">
        <f t="shared" si="28"/>
        <v>3</v>
      </c>
      <c r="Z280" s="15">
        <f t="shared" si="28"/>
        <v>3</v>
      </c>
      <c r="AA280">
        <f t="shared" si="29"/>
        <v>6</v>
      </c>
    </row>
    <row r="281" spans="2:27" ht="12.75">
      <c r="B281" s="155" t="s">
        <v>26</v>
      </c>
      <c r="C281" s="156"/>
      <c r="D281" s="157"/>
      <c r="E281" s="166" t="s">
        <v>50</v>
      </c>
      <c r="F281" s="167"/>
      <c r="G281" s="28">
        <f>SUMIF(E167:E191,"=GRPH",G167:G191)</f>
        <v>1</v>
      </c>
      <c r="H281" s="110">
        <f>SUMIF(E167:E191,"=GRPH",H167:H191)</f>
        <v>1</v>
      </c>
      <c r="I281" s="28">
        <f>SUMIF(E167:E191,"=GRPH",I167:I191)</f>
        <v>0</v>
      </c>
      <c r="J281" s="18">
        <f>SUMIF(E167:E191,"=GRPH",J167:J191)</f>
        <v>0</v>
      </c>
      <c r="K281" s="51">
        <f>SUMIF(E167:E191,"=GRPH",K167:K191)</f>
        <v>0</v>
      </c>
      <c r="L281" s="110">
        <f>SUMIF(E167:E191,"=GRPH",L167:L191)</f>
        <v>0</v>
      </c>
      <c r="M281" s="28">
        <f>SUMIF(E167:E191,"=GRPH",M167:M191)</f>
        <v>0</v>
      </c>
      <c r="N281" s="18">
        <f>SUMIF(E167:E191,"=GRPH",N167:N191)</f>
        <v>0</v>
      </c>
      <c r="O281" s="28">
        <f>SUMIF(E167:E191,"=GRPH",O167:O191)</f>
        <v>0</v>
      </c>
      <c r="P281" s="18">
        <f>SUMIF(E167:E191,"=GRPH",P167:P191)</f>
        <v>0</v>
      </c>
      <c r="Q281" s="28">
        <f>SUMIF(E167:E191,"=GRPH",Q167:Q191)</f>
        <v>0</v>
      </c>
      <c r="R281" s="18">
        <f>SUMIF(E167:E191,"=GRPH",R167:R191)</f>
        <v>0</v>
      </c>
      <c r="S281" s="51">
        <f>SUMIF(E167:E191,"=GRPH",S167:S191)</f>
        <v>2</v>
      </c>
      <c r="T281" s="110">
        <f>SUMIF(E167:E191,"=GRPH",T167:T191)</f>
        <v>1</v>
      </c>
      <c r="U281" s="28">
        <f>SUMIF(E167:E191,"=GRPH",U167:U191)</f>
        <v>0</v>
      </c>
      <c r="V281" s="18">
        <f>SUMIF(E167:E191,"=GRPH",V167:V191)</f>
        <v>0</v>
      </c>
      <c r="W281" s="51">
        <f>SUMIF(E167:E191,"=GRPH",W167:W191)</f>
        <v>0</v>
      </c>
      <c r="X281" s="16">
        <f>SUMIF(E167:E191,"=GRPH",X167:X191)</f>
        <v>0</v>
      </c>
      <c r="Y281" s="28">
        <f t="shared" si="28"/>
        <v>3</v>
      </c>
      <c r="Z281" s="18">
        <f t="shared" si="28"/>
        <v>2</v>
      </c>
      <c r="AA281">
        <f t="shared" si="29"/>
        <v>5</v>
      </c>
    </row>
    <row r="282" spans="2:27" ht="12.75">
      <c r="B282" s="32" t="s">
        <v>27</v>
      </c>
      <c r="D282" s="44"/>
      <c r="F282" s="1"/>
      <c r="G282">
        <f aca="true" t="shared" si="30" ref="G282:AA282">SUM(G274:G281)</f>
        <v>14</v>
      </c>
      <c r="H282">
        <f t="shared" si="30"/>
        <v>7</v>
      </c>
      <c r="I282">
        <f t="shared" si="30"/>
        <v>0</v>
      </c>
      <c r="J282">
        <f t="shared" si="30"/>
        <v>4</v>
      </c>
      <c r="K282">
        <f t="shared" si="30"/>
        <v>0</v>
      </c>
      <c r="L282">
        <f t="shared" si="30"/>
        <v>0</v>
      </c>
      <c r="M282">
        <f t="shared" si="30"/>
        <v>2</v>
      </c>
      <c r="N282">
        <f t="shared" si="30"/>
        <v>2</v>
      </c>
      <c r="O282">
        <f>SUM(O274:O281)</f>
        <v>0</v>
      </c>
      <c r="P282">
        <f>SUM(P274:P281)</f>
        <v>0</v>
      </c>
      <c r="Q282">
        <f t="shared" si="30"/>
        <v>4</v>
      </c>
      <c r="R282">
        <f t="shared" si="30"/>
        <v>1</v>
      </c>
      <c r="S282">
        <f t="shared" si="30"/>
        <v>28</v>
      </c>
      <c r="T282">
        <f t="shared" si="30"/>
        <v>50</v>
      </c>
      <c r="U282">
        <f t="shared" si="30"/>
        <v>4</v>
      </c>
      <c r="V282">
        <f t="shared" si="30"/>
        <v>12</v>
      </c>
      <c r="W282">
        <f>SUM(W274:W281)</f>
        <v>0</v>
      </c>
      <c r="X282">
        <f>SUM(X274:X281)</f>
        <v>0</v>
      </c>
      <c r="Y282">
        <f t="shared" si="30"/>
        <v>52</v>
      </c>
      <c r="Z282">
        <f t="shared" si="30"/>
        <v>76</v>
      </c>
      <c r="AA282">
        <f t="shared" si="30"/>
        <v>128</v>
      </c>
    </row>
    <row r="283" spans="2:6" ht="12.75">
      <c r="B283" s="32"/>
      <c r="D283" s="44"/>
      <c r="F283" s="1"/>
    </row>
    <row r="284" spans="4:6" ht="12.75">
      <c r="D284" s="44"/>
      <c r="F284" s="1"/>
    </row>
    <row r="285" spans="3:26" ht="12.75">
      <c r="C285" s="3" t="s">
        <v>97</v>
      </c>
      <c r="D285" s="44"/>
      <c r="F285" s="1"/>
      <c r="G285" s="122" t="s">
        <v>9</v>
      </c>
      <c r="H285" s="122"/>
      <c r="I285" s="122" t="s">
        <v>11</v>
      </c>
      <c r="J285" s="122"/>
      <c r="K285" s="122" t="s">
        <v>10</v>
      </c>
      <c r="L285" s="122"/>
      <c r="M285" s="122" t="s">
        <v>767</v>
      </c>
      <c r="N285" s="122"/>
      <c r="O285" s="123" t="s">
        <v>768</v>
      </c>
      <c r="P285" s="124"/>
      <c r="Q285" s="122" t="s">
        <v>3</v>
      </c>
      <c r="R285" s="122"/>
      <c r="S285" s="122" t="s">
        <v>4</v>
      </c>
      <c r="T285" s="122"/>
      <c r="U285" s="122" t="s">
        <v>5</v>
      </c>
      <c r="V285" s="122"/>
      <c r="W285" s="123" t="s">
        <v>101</v>
      </c>
      <c r="X285" s="124"/>
      <c r="Y285" s="122" t="s">
        <v>13</v>
      </c>
      <c r="Z285" s="122"/>
    </row>
    <row r="286" spans="2:27" ht="12.75">
      <c r="B286" s="3" t="s">
        <v>59</v>
      </c>
      <c r="D286" s="44"/>
      <c r="E286" s="31" t="s">
        <v>60</v>
      </c>
      <c r="F286" s="1"/>
      <c r="G286" s="25" t="s">
        <v>0</v>
      </c>
      <c r="H286" s="25" t="s">
        <v>6</v>
      </c>
      <c r="I286" s="25" t="s">
        <v>0</v>
      </c>
      <c r="J286" s="25" t="s">
        <v>6</v>
      </c>
      <c r="K286" s="25" t="s">
        <v>0</v>
      </c>
      <c r="L286" s="25" t="s">
        <v>6</v>
      </c>
      <c r="M286" s="34" t="s">
        <v>0</v>
      </c>
      <c r="N286" s="34" t="s">
        <v>6</v>
      </c>
      <c r="O286" s="34" t="s">
        <v>0</v>
      </c>
      <c r="P286" s="34" t="s">
        <v>6</v>
      </c>
      <c r="Q286" s="25" t="s">
        <v>0</v>
      </c>
      <c r="R286" s="25" t="s">
        <v>6</v>
      </c>
      <c r="S286" s="25" t="s">
        <v>0</v>
      </c>
      <c r="T286" s="25" t="s">
        <v>6</v>
      </c>
      <c r="U286" s="25" t="s">
        <v>0</v>
      </c>
      <c r="V286" s="25" t="s">
        <v>6</v>
      </c>
      <c r="W286" s="34" t="s">
        <v>0</v>
      </c>
      <c r="X286" s="34" t="s">
        <v>6</v>
      </c>
      <c r="Y286" s="25" t="s">
        <v>0</v>
      </c>
      <c r="Z286" s="25" t="s">
        <v>6</v>
      </c>
      <c r="AA286" s="29" t="s">
        <v>1</v>
      </c>
    </row>
    <row r="287" spans="2:27" ht="12.75">
      <c r="B287" s="139" t="s">
        <v>26</v>
      </c>
      <c r="C287" s="140"/>
      <c r="D287" s="140"/>
      <c r="E287" s="141" t="s">
        <v>50</v>
      </c>
      <c r="F287" s="142"/>
      <c r="G287" s="37">
        <f>SUMIF(E201:E201,"=PHARM",G201:G201)</f>
        <v>0</v>
      </c>
      <c r="H287" s="121">
        <f>SUMIF(E201:E201,"=PHARM",H201:H201)</f>
        <v>2</v>
      </c>
      <c r="I287" s="37">
        <f>SUMIF(E201:E201,"=PHARM",I201:I201)</f>
        <v>2</v>
      </c>
      <c r="J287" s="24">
        <f>SUMIF(E201:E201,"=PHARM",J201:J201)</f>
        <v>0</v>
      </c>
      <c r="K287" s="84">
        <f>SUMIF(E201:E201,"=PHARM",K201:K201)</f>
        <v>0</v>
      </c>
      <c r="L287" s="121">
        <f>SUMIF(E201:E201,"=PHARM",L201:L201)</f>
        <v>0</v>
      </c>
      <c r="M287" s="37">
        <f>SUMIF(E201:E201,"=PHARM",M201:M201)</f>
        <v>6</v>
      </c>
      <c r="N287" s="24">
        <f>SUMIF(E201:E201,"=PHARM",N201:N201)</f>
        <v>2</v>
      </c>
      <c r="O287" s="37">
        <f>SUMIF(E201:E201,"=PHARM",O201:O201)</f>
        <v>0</v>
      </c>
      <c r="P287" s="24">
        <f>SUMIF(E201:E201,"=PHARM",P201:P201)</f>
        <v>0</v>
      </c>
      <c r="Q287" s="37">
        <f>SUMIF(E201:E201,"=PHARM",Q201:Q201)</f>
        <v>1</v>
      </c>
      <c r="R287" s="24">
        <f>SUMIF(E201:E201,"=PHARM",R201:R201)</f>
        <v>1</v>
      </c>
      <c r="S287" s="84">
        <f>SUMIF(E201:E201,"=PHARM",S201:S201)</f>
        <v>33</v>
      </c>
      <c r="T287" s="121">
        <f>SUMIF(E201:E201,"=PHARM",T201:T201)</f>
        <v>41</v>
      </c>
      <c r="U287" s="37">
        <f>SUMIF(E201:E201,"=PHARM",U201:U201)</f>
        <v>6</v>
      </c>
      <c r="V287" s="24">
        <f>SUMIF(E201:E201,"=PHARM",V201:V201)</f>
        <v>5</v>
      </c>
      <c r="W287" s="84">
        <f>SUMIF(E201:E201,"=PHARM",W201:W201)</f>
        <v>0</v>
      </c>
      <c r="X287" s="22">
        <f>SUMIF(E201:E201,"=PHARM",X201:X201)</f>
        <v>0</v>
      </c>
      <c r="Y287" s="37">
        <f>G287+I287+K287+M287+O287+Q287+S287+U287+W287</f>
        <v>48</v>
      </c>
      <c r="Z287" s="24">
        <f>H287+J287+L287+N287+P287+R287+T287+V287+X287</f>
        <v>51</v>
      </c>
      <c r="AA287">
        <f>SUM(Y287:Z287)</f>
        <v>99</v>
      </c>
    </row>
    <row r="288" spans="2:27" ht="12.75">
      <c r="B288" s="32" t="s">
        <v>27</v>
      </c>
      <c r="D288" s="44"/>
      <c r="F288" s="1"/>
      <c r="G288">
        <f>SUM(G287)</f>
        <v>0</v>
      </c>
      <c r="H288">
        <f aca="true" t="shared" si="31" ref="H288:AA288">SUM(H287)</f>
        <v>2</v>
      </c>
      <c r="I288">
        <f t="shared" si="31"/>
        <v>2</v>
      </c>
      <c r="J288">
        <f t="shared" si="31"/>
        <v>0</v>
      </c>
      <c r="K288">
        <f t="shared" si="31"/>
        <v>0</v>
      </c>
      <c r="L288">
        <f t="shared" si="31"/>
        <v>0</v>
      </c>
      <c r="M288">
        <f t="shared" si="31"/>
        <v>6</v>
      </c>
      <c r="N288">
        <f t="shared" si="31"/>
        <v>2</v>
      </c>
      <c r="O288">
        <f>SUM(O287)</f>
        <v>0</v>
      </c>
      <c r="P288">
        <f>SUM(P287)</f>
        <v>0</v>
      </c>
      <c r="Q288">
        <f t="shared" si="31"/>
        <v>1</v>
      </c>
      <c r="R288">
        <f t="shared" si="31"/>
        <v>1</v>
      </c>
      <c r="S288">
        <f t="shared" si="31"/>
        <v>33</v>
      </c>
      <c r="T288">
        <f t="shared" si="31"/>
        <v>41</v>
      </c>
      <c r="U288">
        <f t="shared" si="31"/>
        <v>6</v>
      </c>
      <c r="V288">
        <f t="shared" si="31"/>
        <v>5</v>
      </c>
      <c r="W288">
        <f>SUM(W287)</f>
        <v>0</v>
      </c>
      <c r="X288">
        <f>SUM(X287)</f>
        <v>0</v>
      </c>
      <c r="Y288">
        <f t="shared" si="31"/>
        <v>48</v>
      </c>
      <c r="Z288">
        <f t="shared" si="31"/>
        <v>51</v>
      </c>
      <c r="AA288">
        <f t="shared" si="31"/>
        <v>99</v>
      </c>
    </row>
    <row r="289" spans="4:6" ht="12.75">
      <c r="D289" s="44"/>
      <c r="F289" s="1"/>
    </row>
    <row r="290" spans="4:6" ht="12.75">
      <c r="D290" s="44"/>
      <c r="F290" s="1"/>
    </row>
    <row r="291" spans="3:26" ht="12.75">
      <c r="C291" s="3" t="s">
        <v>37</v>
      </c>
      <c r="D291" s="44"/>
      <c r="F291" s="1"/>
      <c r="G291" s="122" t="s">
        <v>9</v>
      </c>
      <c r="H291" s="122"/>
      <c r="I291" s="122" t="s">
        <v>11</v>
      </c>
      <c r="J291" s="122"/>
      <c r="K291" s="122" t="s">
        <v>10</v>
      </c>
      <c r="L291" s="122"/>
      <c r="M291" s="122" t="s">
        <v>767</v>
      </c>
      <c r="N291" s="122"/>
      <c r="O291" s="123" t="s">
        <v>768</v>
      </c>
      <c r="P291" s="124"/>
      <c r="Q291" s="122" t="s">
        <v>3</v>
      </c>
      <c r="R291" s="122"/>
      <c r="S291" s="122" t="s">
        <v>4</v>
      </c>
      <c r="T291" s="122"/>
      <c r="U291" s="122" t="s">
        <v>5</v>
      </c>
      <c r="V291" s="122"/>
      <c r="W291" s="123" t="s">
        <v>101</v>
      </c>
      <c r="X291" s="124"/>
      <c r="Y291" s="122" t="s">
        <v>13</v>
      </c>
      <c r="Z291" s="122"/>
    </row>
    <row r="292" spans="2:27" ht="12.75">
      <c r="B292" s="3" t="s">
        <v>59</v>
      </c>
      <c r="D292" s="44"/>
      <c r="E292" s="31" t="s">
        <v>60</v>
      </c>
      <c r="F292" s="1"/>
      <c r="G292" s="25" t="s">
        <v>0</v>
      </c>
      <c r="H292" s="25" t="s">
        <v>6</v>
      </c>
      <c r="I292" s="25" t="s">
        <v>0</v>
      </c>
      <c r="J292" s="25" t="s">
        <v>6</v>
      </c>
      <c r="K292" s="25" t="s">
        <v>0</v>
      </c>
      <c r="L292" s="25" t="s">
        <v>6</v>
      </c>
      <c r="M292" s="34" t="s">
        <v>0</v>
      </c>
      <c r="N292" s="34" t="s">
        <v>6</v>
      </c>
      <c r="O292" s="34" t="s">
        <v>0</v>
      </c>
      <c r="P292" s="34" t="s">
        <v>6</v>
      </c>
      <c r="Q292" s="25" t="s">
        <v>0</v>
      </c>
      <c r="R292" s="25" t="s">
        <v>6</v>
      </c>
      <c r="S292" s="25" t="s">
        <v>0</v>
      </c>
      <c r="T292" s="25" t="s">
        <v>6</v>
      </c>
      <c r="U292" s="25" t="s">
        <v>0</v>
      </c>
      <c r="V292" s="25" t="s">
        <v>6</v>
      </c>
      <c r="W292" s="34" t="s">
        <v>0</v>
      </c>
      <c r="X292" s="34" t="s">
        <v>6</v>
      </c>
      <c r="Y292" s="25" t="s">
        <v>0</v>
      </c>
      <c r="Z292" s="25" t="s">
        <v>6</v>
      </c>
      <c r="AA292" s="29" t="s">
        <v>1</v>
      </c>
    </row>
    <row r="293" spans="2:27" ht="12.75">
      <c r="B293" s="134" t="s">
        <v>23</v>
      </c>
      <c r="C293" s="135"/>
      <c r="D293" s="136"/>
      <c r="E293" s="137" t="s">
        <v>46</v>
      </c>
      <c r="F293" s="138"/>
      <c r="G293" s="37">
        <f>SUMIF(E211:E211,"=GRHSS",G211:G211)</f>
        <v>0</v>
      </c>
      <c r="H293" s="121">
        <f>SUMIF(E211:E211,"=GRGRHSSS",H211:H211)</f>
        <v>0</v>
      </c>
      <c r="I293" s="37">
        <f>SUMIF(E211:E211,"=GRHSS",I211:I211)</f>
        <v>0</v>
      </c>
      <c r="J293" s="24">
        <f>SUMIF(E211:E211,"=GRHSS",J211:J211)</f>
        <v>0</v>
      </c>
      <c r="K293" s="84">
        <f>SUMIF(E211:E211,"=GRHSS",K211:K211)</f>
        <v>0</v>
      </c>
      <c r="L293" s="121">
        <f>SUMIF(E211:E211,"=GRHSS",L211:L211)</f>
        <v>0</v>
      </c>
      <c r="M293" s="37">
        <f>SUMIF(E211:E211,"=GRHSS",M211:M211)</f>
        <v>0</v>
      </c>
      <c r="N293" s="24">
        <f>SUMIF(E211:E211,"=GRHSS",N211:N211)</f>
        <v>0</v>
      </c>
      <c r="O293" s="37">
        <f>SUMIF(E211:E211,"=GRHSS",O211:O211)</f>
        <v>0</v>
      </c>
      <c r="P293" s="24">
        <f>SUMIF(E211:E211,"=GRHSS",P211:P211)</f>
        <v>0</v>
      </c>
      <c r="Q293" s="37">
        <f>SUMIF(E211:E211,"=GRHSS",Q211:Q211)</f>
        <v>0</v>
      </c>
      <c r="R293" s="24">
        <f>SUMIF(E211:E211,"=GRHSS",R211:R211)</f>
        <v>0</v>
      </c>
      <c r="S293" s="84">
        <f>SUMIF(E211:E211,"=GRHSS",S211:S211)</f>
        <v>0</v>
      </c>
      <c r="T293" s="121">
        <f>SUMIF(E211:E211,"=GRHSS",T211:T211)</f>
        <v>0</v>
      </c>
      <c r="U293" s="37">
        <f>SUMIF(E211:E211,"=GRHSS",U211:U211)</f>
        <v>0</v>
      </c>
      <c r="V293" s="24">
        <f>SUMIF(E211:E211,"=GRHSS",V211:V211)</f>
        <v>0</v>
      </c>
      <c r="W293" s="84">
        <f>SUMIF(E211:E211,"=GRHSS",W211:W211)</f>
        <v>0</v>
      </c>
      <c r="X293" s="22">
        <f>SUMIF(G211:G211,"=GRHSS",X211:X211)</f>
        <v>0</v>
      </c>
      <c r="Y293" s="37">
        <f>G293+I293+K293+M293+O293+Q293+S293+U293+W293</f>
        <v>0</v>
      </c>
      <c r="Z293" s="24">
        <f>H293+J293+L293+N293+P293+R293+T293+V293+X293</f>
        <v>0</v>
      </c>
      <c r="AA293">
        <f>SUM(Y293:Z293)</f>
        <v>0</v>
      </c>
    </row>
    <row r="294" spans="2:27" ht="12.75">
      <c r="B294" s="32" t="s">
        <v>27</v>
      </c>
      <c r="D294" s="44"/>
      <c r="F294" s="1"/>
      <c r="G294">
        <f aca="true" t="shared" si="32" ref="G294:AA294">SUM(G293)</f>
        <v>0</v>
      </c>
      <c r="H294">
        <f t="shared" si="32"/>
        <v>0</v>
      </c>
      <c r="I294">
        <f t="shared" si="32"/>
        <v>0</v>
      </c>
      <c r="J294">
        <f t="shared" si="32"/>
        <v>0</v>
      </c>
      <c r="K294">
        <f t="shared" si="32"/>
        <v>0</v>
      </c>
      <c r="L294">
        <f t="shared" si="32"/>
        <v>0</v>
      </c>
      <c r="M294">
        <f t="shared" si="32"/>
        <v>0</v>
      </c>
      <c r="N294">
        <f t="shared" si="32"/>
        <v>0</v>
      </c>
      <c r="O294">
        <f>SUM(O293)</f>
        <v>0</v>
      </c>
      <c r="P294">
        <f>SUM(P293)</f>
        <v>0</v>
      </c>
      <c r="Q294">
        <f t="shared" si="32"/>
        <v>0</v>
      </c>
      <c r="R294">
        <f t="shared" si="32"/>
        <v>0</v>
      </c>
      <c r="S294">
        <f t="shared" si="32"/>
        <v>0</v>
      </c>
      <c r="T294">
        <f t="shared" si="32"/>
        <v>0</v>
      </c>
      <c r="U294">
        <f t="shared" si="32"/>
        <v>0</v>
      </c>
      <c r="V294">
        <f t="shared" si="32"/>
        <v>0</v>
      </c>
      <c r="W294">
        <f>SUM(W293)</f>
        <v>0</v>
      </c>
      <c r="X294">
        <f>SUM(X293)</f>
        <v>0</v>
      </c>
      <c r="Y294">
        <f t="shared" si="32"/>
        <v>0</v>
      </c>
      <c r="Z294">
        <f t="shared" si="32"/>
        <v>0</v>
      </c>
      <c r="AA294">
        <f t="shared" si="32"/>
        <v>0</v>
      </c>
    </row>
    <row r="295" spans="4:6" ht="12.75">
      <c r="D295" s="44"/>
      <c r="F295" s="1"/>
    </row>
  </sheetData>
  <mergeCells count="171">
    <mergeCell ref="W291:X291"/>
    <mergeCell ref="Y291:Z291"/>
    <mergeCell ref="B293:D293"/>
    <mergeCell ref="E293:F293"/>
    <mergeCell ref="O291:P291"/>
    <mergeCell ref="Q291:R291"/>
    <mergeCell ref="S291:T291"/>
    <mergeCell ref="U291:V291"/>
    <mergeCell ref="G291:H291"/>
    <mergeCell ref="I291:J291"/>
    <mergeCell ref="K291:L291"/>
    <mergeCell ref="M291:N291"/>
    <mergeCell ref="W285:X285"/>
    <mergeCell ref="Y285:Z285"/>
    <mergeCell ref="B287:D287"/>
    <mergeCell ref="E287:F287"/>
    <mergeCell ref="O285:P285"/>
    <mergeCell ref="Q285:R285"/>
    <mergeCell ref="S285:T285"/>
    <mergeCell ref="U285:V285"/>
    <mergeCell ref="G285:H285"/>
    <mergeCell ref="I285:J285"/>
    <mergeCell ref="K285:L285"/>
    <mergeCell ref="M285:N285"/>
    <mergeCell ref="B280:D280"/>
    <mergeCell ref="E280:F280"/>
    <mergeCell ref="B281:D281"/>
    <mergeCell ref="E281:F281"/>
    <mergeCell ref="B278:D278"/>
    <mergeCell ref="E278:F278"/>
    <mergeCell ref="B279:D279"/>
    <mergeCell ref="E279:F279"/>
    <mergeCell ref="B276:D276"/>
    <mergeCell ref="E276:F276"/>
    <mergeCell ref="B277:D277"/>
    <mergeCell ref="E277:F277"/>
    <mergeCell ref="B274:D274"/>
    <mergeCell ref="E274:F274"/>
    <mergeCell ref="B275:D275"/>
    <mergeCell ref="E275:F275"/>
    <mergeCell ref="S272:T272"/>
    <mergeCell ref="U272:V272"/>
    <mergeCell ref="W272:X272"/>
    <mergeCell ref="Y272:Z272"/>
    <mergeCell ref="K272:L272"/>
    <mergeCell ref="M272:N272"/>
    <mergeCell ref="O272:P272"/>
    <mergeCell ref="Q272:R272"/>
    <mergeCell ref="B268:D268"/>
    <mergeCell ref="E268:F268"/>
    <mergeCell ref="G272:H272"/>
    <mergeCell ref="I272:J272"/>
    <mergeCell ref="B266:D266"/>
    <mergeCell ref="E266:F266"/>
    <mergeCell ref="B267:D267"/>
    <mergeCell ref="E267:F267"/>
    <mergeCell ref="B264:D264"/>
    <mergeCell ref="E264:F264"/>
    <mergeCell ref="B265:D265"/>
    <mergeCell ref="E265:F265"/>
    <mergeCell ref="B262:D262"/>
    <mergeCell ref="E262:F262"/>
    <mergeCell ref="B263:D263"/>
    <mergeCell ref="E263:F263"/>
    <mergeCell ref="B260:D260"/>
    <mergeCell ref="E260:F260"/>
    <mergeCell ref="B261:D261"/>
    <mergeCell ref="E261:F261"/>
    <mergeCell ref="S258:T258"/>
    <mergeCell ref="U258:V258"/>
    <mergeCell ref="W258:X258"/>
    <mergeCell ref="Y258:Z258"/>
    <mergeCell ref="K258:L258"/>
    <mergeCell ref="M258:N258"/>
    <mergeCell ref="O258:P258"/>
    <mergeCell ref="Q258:R258"/>
    <mergeCell ref="B254:D254"/>
    <mergeCell ref="E254:F254"/>
    <mergeCell ref="G258:H258"/>
    <mergeCell ref="I258:J258"/>
    <mergeCell ref="B252:D252"/>
    <mergeCell ref="E252:F252"/>
    <mergeCell ref="B253:D253"/>
    <mergeCell ref="E253:F253"/>
    <mergeCell ref="B250:D250"/>
    <mergeCell ref="E250:F250"/>
    <mergeCell ref="B251:D251"/>
    <mergeCell ref="E251:F251"/>
    <mergeCell ref="B248:D248"/>
    <mergeCell ref="E248:F248"/>
    <mergeCell ref="B249:D249"/>
    <mergeCell ref="E249:F249"/>
    <mergeCell ref="Y244:Z244"/>
    <mergeCell ref="B246:D246"/>
    <mergeCell ref="E246:F246"/>
    <mergeCell ref="B247:D247"/>
    <mergeCell ref="E247:F247"/>
    <mergeCell ref="Q244:R244"/>
    <mergeCell ref="S244:T244"/>
    <mergeCell ref="U244:V244"/>
    <mergeCell ref="W244:X244"/>
    <mergeCell ref="I244:J244"/>
    <mergeCell ref="K244:L244"/>
    <mergeCell ref="M244:N244"/>
    <mergeCell ref="O244:P244"/>
    <mergeCell ref="C229:F229"/>
    <mergeCell ref="C230:F230"/>
    <mergeCell ref="C231:F231"/>
    <mergeCell ref="G244:H244"/>
    <mergeCell ref="W225:X225"/>
    <mergeCell ref="Y225:Z225"/>
    <mergeCell ref="C227:F227"/>
    <mergeCell ref="C228:F228"/>
    <mergeCell ref="W209:X209"/>
    <mergeCell ref="Y209:Z209"/>
    <mergeCell ref="G225:H225"/>
    <mergeCell ref="I225:J225"/>
    <mergeCell ref="K225:L225"/>
    <mergeCell ref="M225:N225"/>
    <mergeCell ref="O225:P225"/>
    <mergeCell ref="Q225:R225"/>
    <mergeCell ref="S225:T225"/>
    <mergeCell ref="U225:V225"/>
    <mergeCell ref="W199:X199"/>
    <mergeCell ref="Y199:Z199"/>
    <mergeCell ref="G209:H209"/>
    <mergeCell ref="I209:J209"/>
    <mergeCell ref="K209:L209"/>
    <mergeCell ref="M209:N209"/>
    <mergeCell ref="O209:P209"/>
    <mergeCell ref="Q209:R209"/>
    <mergeCell ref="S209:T209"/>
    <mergeCell ref="U209:V209"/>
    <mergeCell ref="W165:X165"/>
    <mergeCell ref="Y165:Z165"/>
    <mergeCell ref="G199:H199"/>
    <mergeCell ref="I199:J199"/>
    <mergeCell ref="K199:L199"/>
    <mergeCell ref="M199:N199"/>
    <mergeCell ref="O199:P199"/>
    <mergeCell ref="Q199:R199"/>
    <mergeCell ref="S199:T199"/>
    <mergeCell ref="U199:V199"/>
    <mergeCell ref="W104:X104"/>
    <mergeCell ref="Y104:Z104"/>
    <mergeCell ref="G165:H165"/>
    <mergeCell ref="I165:J165"/>
    <mergeCell ref="K165:L165"/>
    <mergeCell ref="M165:N165"/>
    <mergeCell ref="O165:P165"/>
    <mergeCell ref="Q165:R165"/>
    <mergeCell ref="S165:T165"/>
    <mergeCell ref="U165:V165"/>
    <mergeCell ref="O104:P104"/>
    <mergeCell ref="Q104:R104"/>
    <mergeCell ref="S104:T104"/>
    <mergeCell ref="U104:V104"/>
    <mergeCell ref="G104:H104"/>
    <mergeCell ref="I104:J104"/>
    <mergeCell ref="K104:L104"/>
    <mergeCell ref="M104:N104"/>
    <mergeCell ref="Y5:Z5"/>
    <mergeCell ref="Q5:R5"/>
    <mergeCell ref="S5:T5"/>
    <mergeCell ref="U5:V5"/>
    <mergeCell ref="W5:X5"/>
    <mergeCell ref="O5:P5"/>
    <mergeCell ref="G5:H5"/>
    <mergeCell ref="I5:J5"/>
    <mergeCell ref="K5:L5"/>
    <mergeCell ref="M5:N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44" customWidth="1"/>
    <col min="2" max="2" width="30.7109375" style="0" customWidth="1"/>
    <col min="3" max="3" width="7.7109375" style="0" customWidth="1"/>
    <col min="4" max="4" width="14.7109375" style="44" customWidth="1"/>
    <col min="5" max="5" width="7.7109375" style="0" customWidth="1"/>
    <col min="6" max="6" width="5.7109375" style="1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  <col min="27" max="27" width="7.7109375" style="0" customWidth="1"/>
    <col min="29" max="29" width="7.7109375" style="1" customWidth="1"/>
    <col min="30" max="30" width="5.7109375" style="0" customWidth="1"/>
    <col min="31" max="31" width="5.7109375" style="73" customWidth="1"/>
  </cols>
  <sheetData>
    <row r="1" spans="1:29" ht="12.75">
      <c r="A1" s="3" t="s">
        <v>8</v>
      </c>
      <c r="C1" s="1"/>
      <c r="E1" s="1"/>
      <c r="AC1" s="21"/>
    </row>
    <row r="2" spans="1:29" ht="12.75">
      <c r="A2" s="3" t="s">
        <v>7</v>
      </c>
      <c r="C2" s="1"/>
      <c r="E2" s="1"/>
      <c r="AC2" s="21"/>
    </row>
    <row r="3" spans="1:29" ht="12.75">
      <c r="A3" s="3" t="s">
        <v>128</v>
      </c>
      <c r="E3" s="1"/>
      <c r="AC3" s="21"/>
    </row>
    <row r="4" spans="1:29" ht="12.75">
      <c r="A4" s="3"/>
      <c r="C4" s="3" t="s">
        <v>14</v>
      </c>
      <c r="E4" s="1"/>
      <c r="AC4" s="21"/>
    </row>
    <row r="5" spans="3:29" ht="12.75">
      <c r="C5" s="1"/>
      <c r="E5" s="1"/>
      <c r="G5" s="122" t="s">
        <v>9</v>
      </c>
      <c r="H5" s="122"/>
      <c r="I5" s="122" t="s">
        <v>11</v>
      </c>
      <c r="J5" s="122"/>
      <c r="K5" s="122" t="s">
        <v>10</v>
      </c>
      <c r="L5" s="122"/>
      <c r="M5" s="122" t="s">
        <v>767</v>
      </c>
      <c r="N5" s="122"/>
      <c r="O5" s="123" t="s">
        <v>768</v>
      </c>
      <c r="P5" s="124"/>
      <c r="Q5" s="122" t="s">
        <v>3</v>
      </c>
      <c r="R5" s="122"/>
      <c r="S5" s="122" t="s">
        <v>4</v>
      </c>
      <c r="T5" s="122"/>
      <c r="U5" s="122" t="s">
        <v>5</v>
      </c>
      <c r="V5" s="122"/>
      <c r="W5" s="123" t="s">
        <v>101</v>
      </c>
      <c r="X5" s="124"/>
      <c r="Y5" s="122" t="s">
        <v>13</v>
      </c>
      <c r="Z5" s="122"/>
      <c r="AC5" s="21"/>
    </row>
    <row r="6" spans="1:31" ht="12.75">
      <c r="A6" s="4" t="s">
        <v>100</v>
      </c>
      <c r="B6" s="5" t="s">
        <v>57</v>
      </c>
      <c r="C6" s="6" t="s">
        <v>2</v>
      </c>
      <c r="D6" s="45" t="s">
        <v>58</v>
      </c>
      <c r="E6" s="6" t="s">
        <v>34</v>
      </c>
      <c r="F6" s="6" t="s">
        <v>35</v>
      </c>
      <c r="G6" s="34" t="s">
        <v>0</v>
      </c>
      <c r="H6" s="34" t="s">
        <v>6</v>
      </c>
      <c r="I6" s="34" t="s">
        <v>0</v>
      </c>
      <c r="J6" s="34" t="s">
        <v>6</v>
      </c>
      <c r="K6" s="34" t="s">
        <v>0</v>
      </c>
      <c r="L6" s="34" t="s">
        <v>6</v>
      </c>
      <c r="M6" s="34" t="s">
        <v>0</v>
      </c>
      <c r="N6" s="34" t="s">
        <v>6</v>
      </c>
      <c r="O6" s="34" t="s">
        <v>0</v>
      </c>
      <c r="P6" s="34" t="s">
        <v>6</v>
      </c>
      <c r="Q6" s="34" t="s">
        <v>0</v>
      </c>
      <c r="R6" s="34" t="s">
        <v>6</v>
      </c>
      <c r="S6" s="34" t="s">
        <v>0</v>
      </c>
      <c r="T6" s="34" t="s">
        <v>6</v>
      </c>
      <c r="U6" s="34" t="s">
        <v>0</v>
      </c>
      <c r="V6" s="34" t="s">
        <v>6</v>
      </c>
      <c r="W6" s="34" t="s">
        <v>0</v>
      </c>
      <c r="X6" s="34" t="s">
        <v>6</v>
      </c>
      <c r="Y6" s="34" t="s">
        <v>0</v>
      </c>
      <c r="Z6" s="34" t="s">
        <v>6</v>
      </c>
      <c r="AA6" s="33" t="s">
        <v>1</v>
      </c>
      <c r="AC6" s="106" t="s">
        <v>123</v>
      </c>
      <c r="AD6" s="116" t="s">
        <v>763</v>
      </c>
      <c r="AE6" s="44" t="s">
        <v>764</v>
      </c>
    </row>
    <row r="7" spans="1:31" s="20" customFormat="1" ht="12.75">
      <c r="A7" s="42" t="s">
        <v>589</v>
      </c>
      <c r="B7" s="12" t="s">
        <v>242</v>
      </c>
      <c r="C7" s="13" t="s">
        <v>562</v>
      </c>
      <c r="D7" s="12" t="s">
        <v>241</v>
      </c>
      <c r="E7" s="12" t="s">
        <v>41</v>
      </c>
      <c r="F7" s="14" t="s">
        <v>243</v>
      </c>
      <c r="G7" s="5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18</v>
      </c>
      <c r="T7" s="12">
        <v>3</v>
      </c>
      <c r="U7" s="12">
        <v>2</v>
      </c>
      <c r="V7" s="12"/>
      <c r="W7" s="12"/>
      <c r="X7" s="14"/>
      <c r="Y7" s="26">
        <f>G7+I7+K7+M7+O7+Q7+S7+U7+W7</f>
        <v>20</v>
      </c>
      <c r="Z7" s="14">
        <f>H7+J7+L7+N7+P7+R7+T7+V7+X7</f>
        <v>3</v>
      </c>
      <c r="AA7" s="20">
        <f aca="true" t="shared" si="0" ref="AA7:AA37">SUM(Y7:Z7)</f>
        <v>23</v>
      </c>
      <c r="AC7" s="21" t="s">
        <v>104</v>
      </c>
      <c r="AD7" s="20">
        <f>SUM(AA7:AA8)</f>
        <v>70</v>
      </c>
      <c r="AE7" s="113" t="s">
        <v>88</v>
      </c>
    </row>
    <row r="8" spans="1:31" s="20" customFormat="1" ht="12.75">
      <c r="A8" s="30" t="s">
        <v>590</v>
      </c>
      <c r="B8" s="7" t="s">
        <v>245</v>
      </c>
      <c r="C8" s="8" t="s">
        <v>562</v>
      </c>
      <c r="D8" s="7" t="s">
        <v>244</v>
      </c>
      <c r="E8" s="7" t="s">
        <v>41</v>
      </c>
      <c r="F8" s="15" t="s">
        <v>243</v>
      </c>
      <c r="G8" s="50"/>
      <c r="H8" s="7"/>
      <c r="I8" s="7"/>
      <c r="J8" s="7"/>
      <c r="K8" s="7"/>
      <c r="L8" s="7"/>
      <c r="M8" s="7"/>
      <c r="N8" s="7">
        <v>1</v>
      </c>
      <c r="O8" s="7"/>
      <c r="P8" s="7"/>
      <c r="Q8" s="7"/>
      <c r="R8" s="7">
        <v>1</v>
      </c>
      <c r="S8" s="7">
        <v>2</v>
      </c>
      <c r="T8" s="7">
        <v>40</v>
      </c>
      <c r="U8" s="7">
        <v>1</v>
      </c>
      <c r="V8" s="7">
        <v>2</v>
      </c>
      <c r="W8" s="7"/>
      <c r="X8" s="15"/>
      <c r="Y8" s="27">
        <f aca="true" t="shared" si="1" ref="Y8:Y71">G8+I8+K8+M8+O8+Q8+S8+U8+W8</f>
        <v>3</v>
      </c>
      <c r="Z8" s="15">
        <f aca="true" t="shared" si="2" ref="Z8:Z71">H8+J8+L8+N8+P8+R8+T8+V8+X8</f>
        <v>44</v>
      </c>
      <c r="AA8" s="20">
        <f t="shared" si="0"/>
        <v>47</v>
      </c>
      <c r="AC8" s="21" t="s">
        <v>104</v>
      </c>
      <c r="AE8" s="114"/>
    </row>
    <row r="9" spans="1:31" s="20" customFormat="1" ht="12.75">
      <c r="A9" s="30" t="s">
        <v>591</v>
      </c>
      <c r="B9" s="7" t="s">
        <v>247</v>
      </c>
      <c r="C9" s="8" t="s">
        <v>562</v>
      </c>
      <c r="D9" s="7" t="s">
        <v>246</v>
      </c>
      <c r="E9" s="7" t="s">
        <v>41</v>
      </c>
      <c r="F9" s="15" t="s">
        <v>243</v>
      </c>
      <c r="G9" s="50"/>
      <c r="H9" s="7"/>
      <c r="I9" s="7"/>
      <c r="J9" s="7">
        <v>1</v>
      </c>
      <c r="K9" s="7"/>
      <c r="L9" s="7"/>
      <c r="M9" s="7"/>
      <c r="N9" s="7"/>
      <c r="O9" s="7"/>
      <c r="P9" s="7"/>
      <c r="Q9" s="7"/>
      <c r="R9" s="7"/>
      <c r="S9" s="7">
        <v>10</v>
      </c>
      <c r="T9" s="7">
        <v>9</v>
      </c>
      <c r="U9" s="7"/>
      <c r="V9" s="7"/>
      <c r="W9" s="7"/>
      <c r="X9" s="15">
        <v>1</v>
      </c>
      <c r="Y9" s="27">
        <f t="shared" si="1"/>
        <v>10</v>
      </c>
      <c r="Z9" s="15">
        <f t="shared" si="2"/>
        <v>11</v>
      </c>
      <c r="AA9" s="20">
        <f t="shared" si="0"/>
        <v>21</v>
      </c>
      <c r="AC9" s="21" t="s">
        <v>104</v>
      </c>
      <c r="AD9" s="72">
        <f>SUM(AA9:AA15)</f>
        <v>87</v>
      </c>
      <c r="AE9" s="113" t="s">
        <v>89</v>
      </c>
    </row>
    <row r="10" spans="1:31" s="20" customFormat="1" ht="12.75">
      <c r="A10" s="30" t="s">
        <v>592</v>
      </c>
      <c r="B10" s="7" t="s">
        <v>249</v>
      </c>
      <c r="C10" s="8" t="s">
        <v>562</v>
      </c>
      <c r="D10" s="7" t="s">
        <v>248</v>
      </c>
      <c r="E10" s="7" t="s">
        <v>41</v>
      </c>
      <c r="F10" s="15" t="s">
        <v>243</v>
      </c>
      <c r="G10" s="5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</v>
      </c>
      <c r="T10" s="7">
        <v>1</v>
      </c>
      <c r="U10" s="7"/>
      <c r="V10" s="7"/>
      <c r="W10" s="7"/>
      <c r="X10" s="15"/>
      <c r="Y10" s="27">
        <f t="shared" si="1"/>
        <v>1</v>
      </c>
      <c r="Z10" s="15">
        <f t="shared" si="2"/>
        <v>1</v>
      </c>
      <c r="AA10" s="20">
        <f t="shared" si="0"/>
        <v>2</v>
      </c>
      <c r="AC10" s="21" t="s">
        <v>104</v>
      </c>
      <c r="AE10" s="114"/>
    </row>
    <row r="11" spans="1:31" s="72" customFormat="1" ht="12.75">
      <c r="A11" s="66" t="s">
        <v>593</v>
      </c>
      <c r="B11" s="67" t="s">
        <v>251</v>
      </c>
      <c r="C11" s="68" t="s">
        <v>562</v>
      </c>
      <c r="D11" s="67" t="s">
        <v>250</v>
      </c>
      <c r="E11" s="67" t="s">
        <v>41</v>
      </c>
      <c r="F11" s="69" t="s">
        <v>243</v>
      </c>
      <c r="G11" s="70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>
        <v>2</v>
      </c>
      <c r="T11" s="67">
        <v>3</v>
      </c>
      <c r="U11" s="67"/>
      <c r="V11" s="67">
        <v>1</v>
      </c>
      <c r="W11" s="67"/>
      <c r="X11" s="69"/>
      <c r="Y11" s="71">
        <f t="shared" si="1"/>
        <v>2</v>
      </c>
      <c r="Z11" s="69">
        <f t="shared" si="2"/>
        <v>4</v>
      </c>
      <c r="AA11" s="72">
        <f t="shared" si="0"/>
        <v>6</v>
      </c>
      <c r="AC11" s="21" t="s">
        <v>104</v>
      </c>
      <c r="AE11" s="115"/>
    </row>
    <row r="12" spans="1:31" s="20" customFormat="1" ht="12.75">
      <c r="A12" s="30" t="s">
        <v>594</v>
      </c>
      <c r="B12" s="7" t="s">
        <v>254</v>
      </c>
      <c r="C12" s="8" t="s">
        <v>562</v>
      </c>
      <c r="D12" s="7" t="s">
        <v>253</v>
      </c>
      <c r="E12" s="7" t="s">
        <v>41</v>
      </c>
      <c r="F12" s="15" t="s">
        <v>243</v>
      </c>
      <c r="G12" s="5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5</v>
      </c>
      <c r="T12" s="7">
        <v>5</v>
      </c>
      <c r="U12" s="7"/>
      <c r="V12" s="7"/>
      <c r="W12" s="7"/>
      <c r="X12" s="15"/>
      <c r="Y12" s="27">
        <f t="shared" si="1"/>
        <v>5</v>
      </c>
      <c r="Z12" s="15">
        <f t="shared" si="2"/>
        <v>5</v>
      </c>
      <c r="AA12" s="20">
        <f t="shared" si="0"/>
        <v>10</v>
      </c>
      <c r="AC12" s="21" t="s">
        <v>105</v>
      </c>
      <c r="AD12" s="72"/>
      <c r="AE12" s="114"/>
    </row>
    <row r="13" spans="1:31" s="20" customFormat="1" ht="12.75">
      <c r="A13" s="30" t="s">
        <v>594</v>
      </c>
      <c r="B13" s="7" t="s">
        <v>566</v>
      </c>
      <c r="C13" s="8" t="s">
        <v>562</v>
      </c>
      <c r="D13" s="7" t="s">
        <v>252</v>
      </c>
      <c r="E13" s="7" t="s">
        <v>41</v>
      </c>
      <c r="F13" s="15" t="s">
        <v>243</v>
      </c>
      <c r="G13" s="50"/>
      <c r="H13" s="7"/>
      <c r="I13" s="7"/>
      <c r="J13" s="7"/>
      <c r="K13" s="7"/>
      <c r="L13" s="7"/>
      <c r="M13" s="7">
        <v>1</v>
      </c>
      <c r="N13" s="7"/>
      <c r="O13" s="7"/>
      <c r="P13" s="7"/>
      <c r="Q13" s="7"/>
      <c r="R13" s="7"/>
      <c r="S13" s="7">
        <v>8</v>
      </c>
      <c r="T13" s="7">
        <v>4</v>
      </c>
      <c r="U13" s="7">
        <v>1</v>
      </c>
      <c r="V13" s="7"/>
      <c r="W13" s="7"/>
      <c r="X13" s="15"/>
      <c r="Y13" s="27">
        <f t="shared" si="1"/>
        <v>10</v>
      </c>
      <c r="Z13" s="15">
        <f t="shared" si="2"/>
        <v>4</v>
      </c>
      <c r="AA13" s="20">
        <f t="shared" si="0"/>
        <v>14</v>
      </c>
      <c r="AC13" s="21" t="s">
        <v>104</v>
      </c>
      <c r="AE13" s="114"/>
    </row>
    <row r="14" spans="1:31" s="20" customFormat="1" ht="12.75">
      <c r="A14" s="30" t="s">
        <v>595</v>
      </c>
      <c r="B14" s="7" t="s">
        <v>567</v>
      </c>
      <c r="C14" s="8" t="s">
        <v>562</v>
      </c>
      <c r="D14" s="7" t="s">
        <v>255</v>
      </c>
      <c r="E14" s="7" t="s">
        <v>41</v>
      </c>
      <c r="F14" s="15" t="s">
        <v>243</v>
      </c>
      <c r="G14" s="5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v>8</v>
      </c>
      <c r="T14" s="7">
        <v>4</v>
      </c>
      <c r="U14" s="7">
        <v>3</v>
      </c>
      <c r="V14" s="7"/>
      <c r="W14" s="7"/>
      <c r="X14" s="15"/>
      <c r="Y14" s="27">
        <f t="shared" si="1"/>
        <v>11</v>
      </c>
      <c r="Z14" s="15">
        <f t="shared" si="2"/>
        <v>4</v>
      </c>
      <c r="AA14" s="20">
        <f t="shared" si="0"/>
        <v>15</v>
      </c>
      <c r="AC14" s="21" t="s">
        <v>104</v>
      </c>
      <c r="AE14" s="114"/>
    </row>
    <row r="15" spans="1:31" s="20" customFormat="1" ht="12.75">
      <c r="A15" s="30" t="s">
        <v>596</v>
      </c>
      <c r="B15" s="7" t="s">
        <v>568</v>
      </c>
      <c r="C15" s="8" t="s">
        <v>562</v>
      </c>
      <c r="D15" s="7" t="s">
        <v>256</v>
      </c>
      <c r="E15" s="7" t="s">
        <v>41</v>
      </c>
      <c r="F15" s="15" t="s">
        <v>243</v>
      </c>
      <c r="G15" s="5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5</v>
      </c>
      <c r="T15" s="7">
        <v>13</v>
      </c>
      <c r="U15" s="7"/>
      <c r="V15" s="7">
        <v>1</v>
      </c>
      <c r="W15" s="7"/>
      <c r="X15" s="15"/>
      <c r="Y15" s="27">
        <f t="shared" si="1"/>
        <v>5</v>
      </c>
      <c r="Z15" s="15">
        <f t="shared" si="2"/>
        <v>14</v>
      </c>
      <c r="AA15" s="20">
        <f t="shared" si="0"/>
        <v>19</v>
      </c>
      <c r="AC15" s="21" t="s">
        <v>104</v>
      </c>
      <c r="AE15" s="114"/>
    </row>
    <row r="16" spans="1:31" s="20" customFormat="1" ht="12.75">
      <c r="A16" s="30" t="s">
        <v>597</v>
      </c>
      <c r="B16" s="7" t="s">
        <v>258</v>
      </c>
      <c r="C16" s="8" t="s">
        <v>562</v>
      </c>
      <c r="D16" s="7" t="s">
        <v>257</v>
      </c>
      <c r="E16" s="7" t="s">
        <v>41</v>
      </c>
      <c r="F16" s="15" t="s">
        <v>243</v>
      </c>
      <c r="G16" s="50"/>
      <c r="H16" s="7"/>
      <c r="I16" s="7"/>
      <c r="J16" s="7"/>
      <c r="K16" s="7"/>
      <c r="L16" s="7">
        <v>1</v>
      </c>
      <c r="M16" s="7"/>
      <c r="N16" s="7"/>
      <c r="O16" s="7"/>
      <c r="P16" s="7"/>
      <c r="Q16" s="7"/>
      <c r="R16" s="7"/>
      <c r="S16" s="7">
        <v>13</v>
      </c>
      <c r="T16" s="7">
        <v>5</v>
      </c>
      <c r="U16" s="7"/>
      <c r="V16" s="7">
        <v>1</v>
      </c>
      <c r="W16" s="7"/>
      <c r="X16" s="15"/>
      <c r="Y16" s="27">
        <f t="shared" si="1"/>
        <v>13</v>
      </c>
      <c r="Z16" s="15">
        <f t="shared" si="2"/>
        <v>7</v>
      </c>
      <c r="AA16" s="20">
        <f t="shared" si="0"/>
        <v>20</v>
      </c>
      <c r="AC16" s="21" t="s">
        <v>106</v>
      </c>
      <c r="AD16" s="20">
        <f>SUM(AA16)</f>
        <v>20</v>
      </c>
      <c r="AE16" s="113" t="s">
        <v>90</v>
      </c>
    </row>
    <row r="17" spans="1:31" s="20" customFormat="1" ht="12.75">
      <c r="A17" s="30" t="s">
        <v>598</v>
      </c>
      <c r="B17" s="7" t="s">
        <v>260</v>
      </c>
      <c r="C17" s="8" t="s">
        <v>562</v>
      </c>
      <c r="D17" s="7" t="s">
        <v>259</v>
      </c>
      <c r="E17" s="7" t="s">
        <v>18</v>
      </c>
      <c r="F17" s="15" t="s">
        <v>261</v>
      </c>
      <c r="G17" s="50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>
        <v>1</v>
      </c>
      <c r="T17" s="7"/>
      <c r="U17" s="7"/>
      <c r="V17" s="7"/>
      <c r="W17" s="7"/>
      <c r="X17" s="15"/>
      <c r="Y17" s="27">
        <f t="shared" si="1"/>
        <v>2</v>
      </c>
      <c r="Z17" s="15">
        <f t="shared" si="2"/>
        <v>0</v>
      </c>
      <c r="AA17" s="20">
        <f t="shared" si="0"/>
        <v>2</v>
      </c>
      <c r="AC17" s="21" t="s">
        <v>105</v>
      </c>
      <c r="AD17" s="20">
        <f>SUM(AA17:AA18)</f>
        <v>8</v>
      </c>
      <c r="AE17" s="113" t="s">
        <v>92</v>
      </c>
    </row>
    <row r="18" spans="1:31" s="57" customFormat="1" ht="12.75">
      <c r="A18" s="101" t="s">
        <v>599</v>
      </c>
      <c r="B18" s="54" t="s">
        <v>263</v>
      </c>
      <c r="C18" s="62" t="s">
        <v>562</v>
      </c>
      <c r="D18" s="54" t="s">
        <v>262</v>
      </c>
      <c r="E18" s="54" t="s">
        <v>18</v>
      </c>
      <c r="F18" s="63" t="s">
        <v>264</v>
      </c>
      <c r="G18" s="64"/>
      <c r="H18" s="54"/>
      <c r="I18" s="54"/>
      <c r="J18" s="54">
        <v>1</v>
      </c>
      <c r="K18" s="54"/>
      <c r="L18" s="54"/>
      <c r="M18" s="54"/>
      <c r="N18" s="54"/>
      <c r="O18" s="54"/>
      <c r="P18" s="54"/>
      <c r="Q18" s="54"/>
      <c r="R18" s="54">
        <v>1</v>
      </c>
      <c r="S18" s="54"/>
      <c r="T18" s="54">
        <v>3</v>
      </c>
      <c r="U18" s="54"/>
      <c r="V18" s="54">
        <v>1</v>
      </c>
      <c r="W18" s="54"/>
      <c r="X18" s="63"/>
      <c r="Y18" s="65">
        <f t="shared" si="1"/>
        <v>0</v>
      </c>
      <c r="Z18" s="63">
        <f t="shared" si="2"/>
        <v>6</v>
      </c>
      <c r="AA18" s="57">
        <f t="shared" si="0"/>
        <v>6</v>
      </c>
      <c r="AC18" s="21" t="s">
        <v>105</v>
      </c>
      <c r="AE18" s="116"/>
    </row>
    <row r="19" spans="1:31" s="20" customFormat="1" ht="12.75">
      <c r="A19" s="30" t="s">
        <v>600</v>
      </c>
      <c r="B19" s="7" t="s">
        <v>266</v>
      </c>
      <c r="C19" s="8" t="s">
        <v>562</v>
      </c>
      <c r="D19" s="7" t="s">
        <v>265</v>
      </c>
      <c r="E19" s="7" t="s">
        <v>18</v>
      </c>
      <c r="F19" s="15" t="s">
        <v>261</v>
      </c>
      <c r="G19" s="50">
        <v>1</v>
      </c>
      <c r="H19" s="7"/>
      <c r="I19" s="7">
        <v>7</v>
      </c>
      <c r="J19" s="7">
        <v>7</v>
      </c>
      <c r="K19" s="7"/>
      <c r="L19" s="7"/>
      <c r="M19" s="7">
        <v>1</v>
      </c>
      <c r="N19" s="7">
        <v>2</v>
      </c>
      <c r="O19" s="7"/>
      <c r="P19" s="7"/>
      <c r="Q19" s="7">
        <v>8</v>
      </c>
      <c r="R19" s="7">
        <v>2</v>
      </c>
      <c r="S19" s="7">
        <v>77</v>
      </c>
      <c r="T19" s="7">
        <v>90</v>
      </c>
      <c r="U19" s="7">
        <v>21</v>
      </c>
      <c r="V19" s="7">
        <v>13</v>
      </c>
      <c r="W19" s="7"/>
      <c r="X19" s="15"/>
      <c r="Y19" s="27">
        <f t="shared" si="1"/>
        <v>115</v>
      </c>
      <c r="Z19" s="15">
        <f t="shared" si="2"/>
        <v>114</v>
      </c>
      <c r="AA19" s="20">
        <f t="shared" si="0"/>
        <v>229</v>
      </c>
      <c r="AC19" s="21" t="s">
        <v>105</v>
      </c>
      <c r="AD19" s="20">
        <f>SUM(AA19:AA21)</f>
        <v>267</v>
      </c>
      <c r="AE19" s="113" t="s">
        <v>91</v>
      </c>
    </row>
    <row r="20" spans="1:31" s="20" customFormat="1" ht="12.75">
      <c r="A20" s="30" t="s">
        <v>601</v>
      </c>
      <c r="B20" s="7" t="s">
        <v>268</v>
      </c>
      <c r="C20" s="8" t="s">
        <v>562</v>
      </c>
      <c r="D20" s="7" t="s">
        <v>267</v>
      </c>
      <c r="E20" s="7" t="s">
        <v>18</v>
      </c>
      <c r="F20" s="15" t="s">
        <v>261</v>
      </c>
      <c r="G20" s="50"/>
      <c r="H20" s="7"/>
      <c r="I20" s="7"/>
      <c r="J20" s="7"/>
      <c r="K20" s="7"/>
      <c r="L20" s="7"/>
      <c r="M20" s="7">
        <v>1</v>
      </c>
      <c r="N20" s="7"/>
      <c r="O20" s="7"/>
      <c r="P20" s="7"/>
      <c r="Q20" s="7"/>
      <c r="R20" s="7">
        <v>1</v>
      </c>
      <c r="S20" s="7">
        <v>10</v>
      </c>
      <c r="T20" s="7">
        <v>10</v>
      </c>
      <c r="U20" s="7"/>
      <c r="V20" s="7">
        <v>1</v>
      </c>
      <c r="W20" s="7"/>
      <c r="X20" s="15"/>
      <c r="Y20" s="27">
        <f t="shared" si="1"/>
        <v>11</v>
      </c>
      <c r="Z20" s="15">
        <f t="shared" si="2"/>
        <v>12</v>
      </c>
      <c r="AA20" s="20">
        <f t="shared" si="0"/>
        <v>23</v>
      </c>
      <c r="AC20" s="21" t="s">
        <v>105</v>
      </c>
      <c r="AE20" s="114"/>
    </row>
    <row r="21" spans="1:31" s="20" customFormat="1" ht="12.75">
      <c r="A21" s="30" t="s">
        <v>602</v>
      </c>
      <c r="B21" s="7" t="s">
        <v>270</v>
      </c>
      <c r="C21" s="8" t="s">
        <v>562</v>
      </c>
      <c r="D21" s="7" t="s">
        <v>269</v>
      </c>
      <c r="E21" s="7" t="s">
        <v>18</v>
      </c>
      <c r="F21" s="15" t="s">
        <v>261</v>
      </c>
      <c r="G21" s="5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1</v>
      </c>
      <c r="T21" s="7">
        <v>11</v>
      </c>
      <c r="U21" s="7">
        <v>1</v>
      </c>
      <c r="V21" s="7">
        <v>2</v>
      </c>
      <c r="W21" s="7"/>
      <c r="X21" s="15"/>
      <c r="Y21" s="27">
        <f t="shared" si="1"/>
        <v>2</v>
      </c>
      <c r="Z21" s="15">
        <f t="shared" si="2"/>
        <v>13</v>
      </c>
      <c r="AA21" s="20">
        <f t="shared" si="0"/>
        <v>15</v>
      </c>
      <c r="AC21" s="21" t="s">
        <v>105</v>
      </c>
      <c r="AE21" s="114"/>
    </row>
    <row r="22" spans="1:31" s="20" customFormat="1" ht="12.75">
      <c r="A22" s="35">
        <v>110101</v>
      </c>
      <c r="B22" s="7" t="s">
        <v>272</v>
      </c>
      <c r="C22" s="8" t="s">
        <v>562</v>
      </c>
      <c r="D22" s="7" t="s">
        <v>271</v>
      </c>
      <c r="E22" s="7" t="s">
        <v>18</v>
      </c>
      <c r="F22" s="15" t="s">
        <v>273</v>
      </c>
      <c r="G22" s="50"/>
      <c r="H22" s="7"/>
      <c r="I22" s="7"/>
      <c r="J22" s="7"/>
      <c r="K22" s="7"/>
      <c r="L22" s="7"/>
      <c r="M22" s="7">
        <v>1</v>
      </c>
      <c r="N22" s="7"/>
      <c r="O22" s="7"/>
      <c r="P22" s="7"/>
      <c r="Q22" s="7"/>
      <c r="R22" s="7"/>
      <c r="S22" s="7">
        <v>5</v>
      </c>
      <c r="T22" s="7"/>
      <c r="U22" s="7">
        <v>2</v>
      </c>
      <c r="V22" s="7"/>
      <c r="W22" s="7"/>
      <c r="X22" s="15"/>
      <c r="Y22" s="27">
        <f t="shared" si="1"/>
        <v>8</v>
      </c>
      <c r="Z22" s="15">
        <f t="shared" si="2"/>
        <v>0</v>
      </c>
      <c r="AA22" s="20">
        <f t="shared" si="0"/>
        <v>8</v>
      </c>
      <c r="AC22" s="21" t="s">
        <v>105</v>
      </c>
      <c r="AD22" s="20">
        <f>SUM(AA22:AA23)</f>
        <v>13</v>
      </c>
      <c r="AE22" s="114">
        <v>11</v>
      </c>
    </row>
    <row r="23" spans="1:31" s="20" customFormat="1" ht="12.75">
      <c r="A23" s="35">
        <v>110101</v>
      </c>
      <c r="B23" s="7" t="s">
        <v>275</v>
      </c>
      <c r="C23" s="8" t="s">
        <v>562</v>
      </c>
      <c r="D23" s="7" t="s">
        <v>274</v>
      </c>
      <c r="E23" s="7" t="s">
        <v>18</v>
      </c>
      <c r="F23" s="15" t="s">
        <v>273</v>
      </c>
      <c r="G23" s="50"/>
      <c r="H23" s="7"/>
      <c r="I23" s="7"/>
      <c r="J23" s="7"/>
      <c r="K23" s="7"/>
      <c r="L23" s="7"/>
      <c r="M23" s="7"/>
      <c r="N23" s="7">
        <v>1</v>
      </c>
      <c r="O23" s="7"/>
      <c r="P23" s="7"/>
      <c r="Q23" s="7"/>
      <c r="R23" s="7"/>
      <c r="S23" s="7">
        <v>3</v>
      </c>
      <c r="T23" s="7"/>
      <c r="U23" s="7">
        <v>1</v>
      </c>
      <c r="V23" s="7"/>
      <c r="W23" s="7"/>
      <c r="X23" s="15"/>
      <c r="Y23" s="27">
        <f t="shared" si="1"/>
        <v>4</v>
      </c>
      <c r="Z23" s="15">
        <f t="shared" si="2"/>
        <v>1</v>
      </c>
      <c r="AA23" s="20">
        <f t="shared" si="0"/>
        <v>5</v>
      </c>
      <c r="AC23" s="21" t="s">
        <v>104</v>
      </c>
      <c r="AE23" s="114"/>
    </row>
    <row r="24" spans="1:31" s="20" customFormat="1" ht="12.75">
      <c r="A24" s="35">
        <v>131202</v>
      </c>
      <c r="B24" s="7" t="s">
        <v>277</v>
      </c>
      <c r="C24" s="8" t="s">
        <v>562</v>
      </c>
      <c r="D24" s="7" t="s">
        <v>276</v>
      </c>
      <c r="E24" s="7" t="s">
        <v>28</v>
      </c>
      <c r="F24" s="15" t="s">
        <v>28</v>
      </c>
      <c r="G24" s="5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46</v>
      </c>
      <c r="U24" s="7">
        <v>1</v>
      </c>
      <c r="V24" s="7">
        <v>4</v>
      </c>
      <c r="W24" s="7"/>
      <c r="X24" s="15">
        <v>1</v>
      </c>
      <c r="Y24" s="27">
        <f t="shared" si="1"/>
        <v>1</v>
      </c>
      <c r="Z24" s="15">
        <f t="shared" si="2"/>
        <v>51</v>
      </c>
      <c r="AA24" s="20">
        <f t="shared" si="0"/>
        <v>52</v>
      </c>
      <c r="AC24" s="21" t="s">
        <v>105</v>
      </c>
      <c r="AD24" s="20">
        <f>SUM(AA24:AA26)</f>
        <v>87</v>
      </c>
      <c r="AE24" s="114">
        <v>13</v>
      </c>
    </row>
    <row r="25" spans="1:31" s="20" customFormat="1" ht="12.75">
      <c r="A25" s="35">
        <v>131205</v>
      </c>
      <c r="B25" s="7" t="s">
        <v>279</v>
      </c>
      <c r="C25" s="8" t="s">
        <v>562</v>
      </c>
      <c r="D25" s="7" t="s">
        <v>278</v>
      </c>
      <c r="E25" s="7" t="s">
        <v>28</v>
      </c>
      <c r="F25" s="15" t="s">
        <v>28</v>
      </c>
      <c r="G25" s="50"/>
      <c r="H25" s="7"/>
      <c r="I25" s="7"/>
      <c r="J25" s="7">
        <v>1</v>
      </c>
      <c r="K25" s="7"/>
      <c r="L25" s="7"/>
      <c r="M25" s="7"/>
      <c r="N25" s="7"/>
      <c r="O25" s="7"/>
      <c r="P25" s="7"/>
      <c r="Q25" s="7"/>
      <c r="R25" s="7">
        <v>1</v>
      </c>
      <c r="S25" s="7">
        <v>11</v>
      </c>
      <c r="T25" s="7">
        <v>16</v>
      </c>
      <c r="U25" s="7">
        <v>1</v>
      </c>
      <c r="V25" s="7">
        <v>1</v>
      </c>
      <c r="W25" s="7"/>
      <c r="X25" s="15"/>
      <c r="Y25" s="27">
        <f t="shared" si="1"/>
        <v>12</v>
      </c>
      <c r="Z25" s="15">
        <f t="shared" si="2"/>
        <v>19</v>
      </c>
      <c r="AA25" s="20">
        <f t="shared" si="0"/>
        <v>31</v>
      </c>
      <c r="AC25" s="21" t="s">
        <v>105</v>
      </c>
      <c r="AE25" s="114"/>
    </row>
    <row r="26" spans="1:31" s="20" customFormat="1" ht="12.75">
      <c r="A26" s="35">
        <v>131205</v>
      </c>
      <c r="B26" s="7" t="s">
        <v>281</v>
      </c>
      <c r="C26" s="8" t="s">
        <v>562</v>
      </c>
      <c r="D26" s="7" t="s">
        <v>280</v>
      </c>
      <c r="E26" s="7" t="s">
        <v>28</v>
      </c>
      <c r="F26" s="15" t="s">
        <v>28</v>
      </c>
      <c r="G26" s="5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2</v>
      </c>
      <c r="U26" s="7">
        <v>1</v>
      </c>
      <c r="V26" s="7">
        <v>1</v>
      </c>
      <c r="W26" s="7"/>
      <c r="X26" s="15"/>
      <c r="Y26" s="27">
        <f t="shared" si="1"/>
        <v>1</v>
      </c>
      <c r="Z26" s="15">
        <f t="shared" si="2"/>
        <v>3</v>
      </c>
      <c r="AA26" s="20">
        <f t="shared" si="0"/>
        <v>4</v>
      </c>
      <c r="AC26" s="21" t="s">
        <v>104</v>
      </c>
      <c r="AE26" s="114"/>
    </row>
    <row r="27" spans="1:31" s="20" customFormat="1" ht="12.75">
      <c r="A27" s="35">
        <v>140501</v>
      </c>
      <c r="B27" s="7" t="s">
        <v>284</v>
      </c>
      <c r="C27" s="8" t="s">
        <v>562</v>
      </c>
      <c r="D27" s="7" t="s">
        <v>283</v>
      </c>
      <c r="E27" s="7" t="s">
        <v>42</v>
      </c>
      <c r="F27" s="15" t="s">
        <v>285</v>
      </c>
      <c r="G27" s="50"/>
      <c r="H27" s="7">
        <v>1</v>
      </c>
      <c r="I27" s="7">
        <v>1</v>
      </c>
      <c r="J27" s="7"/>
      <c r="K27" s="7"/>
      <c r="L27" s="7"/>
      <c r="M27" s="7"/>
      <c r="N27" s="7"/>
      <c r="O27" s="7"/>
      <c r="P27" s="7"/>
      <c r="Q27" s="7"/>
      <c r="R27" s="7"/>
      <c r="S27" s="7">
        <v>7</v>
      </c>
      <c r="T27" s="7">
        <v>7</v>
      </c>
      <c r="U27" s="7">
        <v>1</v>
      </c>
      <c r="V27" s="7"/>
      <c r="W27" s="7"/>
      <c r="X27" s="15"/>
      <c r="Y27" s="27">
        <f t="shared" si="1"/>
        <v>9</v>
      </c>
      <c r="Z27" s="15">
        <f t="shared" si="2"/>
        <v>8</v>
      </c>
      <c r="AA27" s="20">
        <f t="shared" si="0"/>
        <v>17</v>
      </c>
      <c r="AC27" s="21" t="s">
        <v>104</v>
      </c>
      <c r="AD27" s="20">
        <f>SUM(AA27:AA35)</f>
        <v>175</v>
      </c>
      <c r="AE27" s="114">
        <v>14</v>
      </c>
    </row>
    <row r="28" spans="1:31" s="20" customFormat="1" ht="12.75">
      <c r="A28" s="35">
        <v>140701</v>
      </c>
      <c r="B28" s="7" t="s">
        <v>287</v>
      </c>
      <c r="C28" s="8" t="s">
        <v>562</v>
      </c>
      <c r="D28" s="7" t="s">
        <v>286</v>
      </c>
      <c r="E28" s="7" t="s">
        <v>42</v>
      </c>
      <c r="F28" s="15" t="s">
        <v>285</v>
      </c>
      <c r="G28" s="50"/>
      <c r="H28" s="7">
        <v>1</v>
      </c>
      <c r="I28" s="7"/>
      <c r="J28" s="7">
        <v>1</v>
      </c>
      <c r="K28" s="7"/>
      <c r="L28" s="7"/>
      <c r="M28" s="7"/>
      <c r="N28" s="7">
        <v>1</v>
      </c>
      <c r="O28" s="7"/>
      <c r="P28" s="7"/>
      <c r="Q28" s="7"/>
      <c r="R28" s="7"/>
      <c r="S28" s="7">
        <v>12</v>
      </c>
      <c r="T28" s="7">
        <v>6</v>
      </c>
      <c r="U28" s="7">
        <v>1</v>
      </c>
      <c r="V28" s="7">
        <v>1</v>
      </c>
      <c r="W28" s="7"/>
      <c r="X28" s="15"/>
      <c r="Y28" s="27">
        <f t="shared" si="1"/>
        <v>13</v>
      </c>
      <c r="Z28" s="15">
        <f t="shared" si="2"/>
        <v>10</v>
      </c>
      <c r="AA28" s="20">
        <f t="shared" si="0"/>
        <v>23</v>
      </c>
      <c r="AC28" s="21" t="s">
        <v>104</v>
      </c>
      <c r="AE28" s="114"/>
    </row>
    <row r="29" spans="1:31" s="20" customFormat="1" ht="12.75">
      <c r="A29" s="35">
        <v>140801</v>
      </c>
      <c r="B29" s="7" t="s">
        <v>289</v>
      </c>
      <c r="C29" s="8" t="s">
        <v>562</v>
      </c>
      <c r="D29" s="7" t="s">
        <v>288</v>
      </c>
      <c r="E29" s="7" t="s">
        <v>42</v>
      </c>
      <c r="F29" s="15" t="s">
        <v>285</v>
      </c>
      <c r="G29" s="50"/>
      <c r="H29" s="7"/>
      <c r="I29" s="7">
        <v>1</v>
      </c>
      <c r="J29" s="7"/>
      <c r="K29" s="7"/>
      <c r="L29" s="7"/>
      <c r="M29" s="7"/>
      <c r="N29" s="7"/>
      <c r="O29" s="7"/>
      <c r="P29" s="7"/>
      <c r="Q29" s="7">
        <v>2</v>
      </c>
      <c r="R29" s="7">
        <v>2</v>
      </c>
      <c r="S29" s="7">
        <v>18</v>
      </c>
      <c r="T29" s="7">
        <v>2</v>
      </c>
      <c r="U29" s="7">
        <v>3</v>
      </c>
      <c r="V29" s="7"/>
      <c r="W29" s="7"/>
      <c r="X29" s="15"/>
      <c r="Y29" s="27">
        <f t="shared" si="1"/>
        <v>24</v>
      </c>
      <c r="Z29" s="15">
        <f t="shared" si="2"/>
        <v>4</v>
      </c>
      <c r="AA29" s="20">
        <f t="shared" si="0"/>
        <v>28</v>
      </c>
      <c r="AC29" s="21" t="s">
        <v>104</v>
      </c>
      <c r="AE29" s="114"/>
    </row>
    <row r="30" spans="1:31" s="20" customFormat="1" ht="12.75">
      <c r="A30" s="35">
        <v>140901</v>
      </c>
      <c r="B30" s="7" t="s">
        <v>291</v>
      </c>
      <c r="C30" s="8" t="s">
        <v>562</v>
      </c>
      <c r="D30" s="7" t="s">
        <v>290</v>
      </c>
      <c r="E30" s="7" t="s">
        <v>42</v>
      </c>
      <c r="F30" s="15" t="s">
        <v>285</v>
      </c>
      <c r="G30" s="50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>
        <v>8</v>
      </c>
      <c r="T30" s="7"/>
      <c r="U30" s="7">
        <v>1</v>
      </c>
      <c r="V30" s="7"/>
      <c r="W30" s="7"/>
      <c r="X30" s="15"/>
      <c r="Y30" s="27">
        <f t="shared" si="1"/>
        <v>10</v>
      </c>
      <c r="Z30" s="15">
        <f t="shared" si="2"/>
        <v>0</v>
      </c>
      <c r="AA30" s="20">
        <f t="shared" si="0"/>
        <v>10</v>
      </c>
      <c r="AC30" s="21" t="s">
        <v>104</v>
      </c>
      <c r="AE30" s="114"/>
    </row>
    <row r="31" spans="1:31" s="20" customFormat="1" ht="12.75">
      <c r="A31" s="35">
        <v>141001</v>
      </c>
      <c r="B31" s="7" t="s">
        <v>293</v>
      </c>
      <c r="C31" s="8" t="s">
        <v>562</v>
      </c>
      <c r="D31" s="7" t="s">
        <v>292</v>
      </c>
      <c r="E31" s="7" t="s">
        <v>42</v>
      </c>
      <c r="F31" s="15" t="s">
        <v>285</v>
      </c>
      <c r="G31" s="50">
        <v>1</v>
      </c>
      <c r="H31" s="7">
        <v>1</v>
      </c>
      <c r="I31" s="7">
        <v>3</v>
      </c>
      <c r="J31" s="7"/>
      <c r="K31" s="7"/>
      <c r="L31" s="7"/>
      <c r="M31" s="7">
        <v>3</v>
      </c>
      <c r="N31" s="7"/>
      <c r="O31" s="7"/>
      <c r="P31" s="7"/>
      <c r="Q31" s="7"/>
      <c r="R31" s="7"/>
      <c r="S31" s="7">
        <v>11</v>
      </c>
      <c r="T31" s="7">
        <v>1</v>
      </c>
      <c r="U31" s="7">
        <v>3</v>
      </c>
      <c r="V31" s="7"/>
      <c r="W31" s="7"/>
      <c r="X31" s="15"/>
      <c r="Y31" s="27">
        <f t="shared" si="1"/>
        <v>21</v>
      </c>
      <c r="Z31" s="15">
        <f t="shared" si="2"/>
        <v>2</v>
      </c>
      <c r="AA31" s="20">
        <f t="shared" si="0"/>
        <v>23</v>
      </c>
      <c r="AC31" s="21" t="s">
        <v>104</v>
      </c>
      <c r="AE31" s="114"/>
    </row>
    <row r="32" spans="1:31" s="20" customFormat="1" ht="12.75">
      <c r="A32" s="35">
        <v>141901</v>
      </c>
      <c r="B32" s="7" t="s">
        <v>295</v>
      </c>
      <c r="C32" s="8" t="s">
        <v>562</v>
      </c>
      <c r="D32" s="7" t="s">
        <v>294</v>
      </c>
      <c r="E32" s="7" t="s">
        <v>42</v>
      </c>
      <c r="F32" s="15" t="s">
        <v>285</v>
      </c>
      <c r="G32" s="50">
        <v>1</v>
      </c>
      <c r="H32" s="7"/>
      <c r="I32" s="7">
        <v>1</v>
      </c>
      <c r="J32" s="7"/>
      <c r="K32" s="7"/>
      <c r="L32" s="7"/>
      <c r="M32" s="7">
        <v>1</v>
      </c>
      <c r="N32" s="7"/>
      <c r="O32" s="7"/>
      <c r="P32" s="7"/>
      <c r="Q32" s="7">
        <v>2</v>
      </c>
      <c r="R32" s="7">
        <v>1</v>
      </c>
      <c r="S32" s="7">
        <v>33</v>
      </c>
      <c r="T32" s="7">
        <v>1</v>
      </c>
      <c r="U32" s="7">
        <v>8</v>
      </c>
      <c r="V32" s="7"/>
      <c r="W32" s="7"/>
      <c r="X32" s="15"/>
      <c r="Y32" s="27">
        <f t="shared" si="1"/>
        <v>46</v>
      </c>
      <c r="Z32" s="15">
        <f t="shared" si="2"/>
        <v>2</v>
      </c>
      <c r="AA32" s="20">
        <f t="shared" si="0"/>
        <v>48</v>
      </c>
      <c r="AC32" s="21" t="s">
        <v>104</v>
      </c>
      <c r="AE32" s="114"/>
    </row>
    <row r="33" spans="1:31" s="20" customFormat="1" ht="12.75">
      <c r="A33" s="35">
        <v>142401</v>
      </c>
      <c r="B33" s="7" t="s">
        <v>297</v>
      </c>
      <c r="C33" s="8" t="s">
        <v>562</v>
      </c>
      <c r="D33" s="7" t="s">
        <v>296</v>
      </c>
      <c r="E33" s="7" t="s">
        <v>42</v>
      </c>
      <c r="F33" s="15" t="s">
        <v>285</v>
      </c>
      <c r="G33" s="5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13</v>
      </c>
      <c r="T33" s="7"/>
      <c r="U33" s="7"/>
      <c r="V33" s="7">
        <v>2</v>
      </c>
      <c r="W33" s="7"/>
      <c r="X33" s="15"/>
      <c r="Y33" s="27">
        <f t="shared" si="1"/>
        <v>13</v>
      </c>
      <c r="Z33" s="15">
        <f t="shared" si="2"/>
        <v>2</v>
      </c>
      <c r="AA33" s="20">
        <f t="shared" si="0"/>
        <v>15</v>
      </c>
      <c r="AC33" s="21" t="s">
        <v>104</v>
      </c>
      <c r="AE33" s="114"/>
    </row>
    <row r="34" spans="1:31" s="20" customFormat="1" ht="12.75">
      <c r="A34" s="35">
        <v>143501</v>
      </c>
      <c r="B34" s="7" t="s">
        <v>299</v>
      </c>
      <c r="C34" s="8" t="s">
        <v>562</v>
      </c>
      <c r="D34" s="7" t="s">
        <v>298</v>
      </c>
      <c r="E34" s="7" t="s">
        <v>42</v>
      </c>
      <c r="F34" s="15" t="s">
        <v>285</v>
      </c>
      <c r="G34" s="50"/>
      <c r="H34" s="7">
        <v>1</v>
      </c>
      <c r="I34" s="7"/>
      <c r="J34" s="7"/>
      <c r="K34" s="7"/>
      <c r="L34" s="7"/>
      <c r="M34" s="7"/>
      <c r="N34" s="7"/>
      <c r="O34" s="7"/>
      <c r="P34" s="7"/>
      <c r="Q34" s="7"/>
      <c r="R34" s="7">
        <v>1</v>
      </c>
      <c r="S34" s="7">
        <v>6</v>
      </c>
      <c r="T34" s="7"/>
      <c r="U34" s="7"/>
      <c r="V34" s="7">
        <v>1</v>
      </c>
      <c r="W34" s="7"/>
      <c r="X34" s="15"/>
      <c r="Y34" s="27">
        <f t="shared" si="1"/>
        <v>6</v>
      </c>
      <c r="Z34" s="15">
        <f t="shared" si="2"/>
        <v>3</v>
      </c>
      <c r="AA34" s="20">
        <f t="shared" si="0"/>
        <v>9</v>
      </c>
      <c r="AC34" s="21" t="s">
        <v>104</v>
      </c>
      <c r="AE34" s="114"/>
    </row>
    <row r="35" spans="1:31" s="20" customFormat="1" ht="12.75">
      <c r="A35" s="35">
        <v>149999</v>
      </c>
      <c r="B35" s="7" t="s">
        <v>301</v>
      </c>
      <c r="C35" s="8" t="s">
        <v>562</v>
      </c>
      <c r="D35" s="7" t="s">
        <v>300</v>
      </c>
      <c r="E35" s="7" t="s">
        <v>42</v>
      </c>
      <c r="F35" s="15" t="s">
        <v>285</v>
      </c>
      <c r="G35" s="5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1</v>
      </c>
      <c r="T35" s="7"/>
      <c r="U35" s="7">
        <v>1</v>
      </c>
      <c r="V35" s="7"/>
      <c r="W35" s="7"/>
      <c r="X35" s="15"/>
      <c r="Y35" s="27">
        <f t="shared" si="1"/>
        <v>2</v>
      </c>
      <c r="Z35" s="15">
        <f t="shared" si="2"/>
        <v>0</v>
      </c>
      <c r="AA35" s="20">
        <f t="shared" si="0"/>
        <v>2</v>
      </c>
      <c r="AC35" s="21" t="s">
        <v>104</v>
      </c>
      <c r="AE35" s="114"/>
    </row>
    <row r="36" spans="1:31" s="20" customFormat="1" ht="12.75">
      <c r="A36" s="35">
        <v>160104</v>
      </c>
      <c r="B36" s="7" t="s">
        <v>303</v>
      </c>
      <c r="C36" s="8" t="s">
        <v>562</v>
      </c>
      <c r="D36" s="7" t="s">
        <v>302</v>
      </c>
      <c r="E36" s="7" t="s">
        <v>18</v>
      </c>
      <c r="F36" s="15" t="s">
        <v>261</v>
      </c>
      <c r="G36" s="5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1</v>
      </c>
      <c r="T36" s="7"/>
      <c r="U36" s="7"/>
      <c r="V36" s="7"/>
      <c r="W36" s="7"/>
      <c r="X36" s="15"/>
      <c r="Y36" s="27">
        <f t="shared" si="1"/>
        <v>1</v>
      </c>
      <c r="Z36" s="15">
        <f t="shared" si="2"/>
        <v>0</v>
      </c>
      <c r="AA36" s="20">
        <f t="shared" si="0"/>
        <v>1</v>
      </c>
      <c r="AC36" s="21" t="s">
        <v>105</v>
      </c>
      <c r="AD36" s="20">
        <f>SUM(AA36:AA42)</f>
        <v>78</v>
      </c>
      <c r="AE36" s="114">
        <v>16</v>
      </c>
    </row>
    <row r="37" spans="1:31" s="20" customFormat="1" ht="12.75">
      <c r="A37" s="35">
        <v>160301</v>
      </c>
      <c r="B37" s="7" t="s">
        <v>305</v>
      </c>
      <c r="C37" s="8" t="s">
        <v>562</v>
      </c>
      <c r="D37" s="7" t="s">
        <v>304</v>
      </c>
      <c r="E37" s="7" t="s">
        <v>18</v>
      </c>
      <c r="F37" s="15" t="s">
        <v>261</v>
      </c>
      <c r="G37" s="5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>
        <v>1</v>
      </c>
      <c r="V37" s="7">
        <v>1</v>
      </c>
      <c r="W37" s="7"/>
      <c r="X37" s="15"/>
      <c r="Y37" s="27">
        <f t="shared" si="1"/>
        <v>1</v>
      </c>
      <c r="Z37" s="15">
        <f t="shared" si="2"/>
        <v>1</v>
      </c>
      <c r="AA37" s="20">
        <f t="shared" si="0"/>
        <v>2</v>
      </c>
      <c r="AC37" s="21" t="s">
        <v>105</v>
      </c>
      <c r="AE37" s="114"/>
    </row>
    <row r="38" spans="1:31" s="20" customFormat="1" ht="12.75">
      <c r="A38" s="35">
        <v>160501</v>
      </c>
      <c r="B38" s="7" t="s">
        <v>307</v>
      </c>
      <c r="C38" s="8" t="s">
        <v>562</v>
      </c>
      <c r="D38" s="7" t="s">
        <v>306</v>
      </c>
      <c r="E38" s="7" t="s">
        <v>18</v>
      </c>
      <c r="F38" s="15" t="s">
        <v>261</v>
      </c>
      <c r="G38" s="50"/>
      <c r="H38" s="7"/>
      <c r="I38" s="7">
        <v>1</v>
      </c>
      <c r="J38" s="7"/>
      <c r="K38" s="7"/>
      <c r="L38" s="7"/>
      <c r="M38" s="7">
        <v>2</v>
      </c>
      <c r="N38" s="7"/>
      <c r="O38" s="7"/>
      <c r="P38" s="7"/>
      <c r="Q38" s="7"/>
      <c r="R38" s="7">
        <v>1</v>
      </c>
      <c r="S38" s="7">
        <v>14</v>
      </c>
      <c r="T38" s="7">
        <v>2</v>
      </c>
      <c r="U38" s="7">
        <v>5</v>
      </c>
      <c r="V38" s="7"/>
      <c r="W38" s="7"/>
      <c r="X38" s="15"/>
      <c r="Y38" s="27">
        <f t="shared" si="1"/>
        <v>22</v>
      </c>
      <c r="Z38" s="15">
        <f t="shared" si="2"/>
        <v>3</v>
      </c>
      <c r="AA38" s="20">
        <f aca="true" t="shared" si="3" ref="AA38:AA70">SUM(Y38:Z38)</f>
        <v>25</v>
      </c>
      <c r="AC38" s="21" t="s">
        <v>105</v>
      </c>
      <c r="AE38" s="114"/>
    </row>
    <row r="39" spans="1:31" s="20" customFormat="1" ht="12.75">
      <c r="A39" s="35">
        <v>160901</v>
      </c>
      <c r="B39" s="7" t="s">
        <v>309</v>
      </c>
      <c r="C39" s="8" t="s">
        <v>562</v>
      </c>
      <c r="D39" s="7" t="s">
        <v>308</v>
      </c>
      <c r="E39" s="7" t="s">
        <v>18</v>
      </c>
      <c r="F39" s="15" t="s">
        <v>261</v>
      </c>
      <c r="G39" s="50"/>
      <c r="H39" s="7"/>
      <c r="I39" s="7"/>
      <c r="J39" s="7"/>
      <c r="K39" s="7"/>
      <c r="L39" s="7">
        <v>1</v>
      </c>
      <c r="M39" s="7"/>
      <c r="N39" s="7">
        <v>2</v>
      </c>
      <c r="O39" s="7"/>
      <c r="P39" s="7"/>
      <c r="Q39" s="7"/>
      <c r="R39" s="7">
        <v>1</v>
      </c>
      <c r="S39" s="7">
        <v>5</v>
      </c>
      <c r="T39" s="7">
        <v>8</v>
      </c>
      <c r="U39" s="7">
        <v>1</v>
      </c>
      <c r="V39" s="7">
        <v>1</v>
      </c>
      <c r="W39" s="7"/>
      <c r="X39" s="15"/>
      <c r="Y39" s="27">
        <f t="shared" si="1"/>
        <v>6</v>
      </c>
      <c r="Z39" s="15">
        <f t="shared" si="2"/>
        <v>13</v>
      </c>
      <c r="AA39" s="20">
        <f t="shared" si="3"/>
        <v>19</v>
      </c>
      <c r="AC39" s="21" t="s">
        <v>105</v>
      </c>
      <c r="AE39" s="114"/>
    </row>
    <row r="40" spans="1:31" s="20" customFormat="1" ht="12.75">
      <c r="A40" s="35">
        <v>160902</v>
      </c>
      <c r="B40" s="7" t="s">
        <v>311</v>
      </c>
      <c r="C40" s="8" t="s">
        <v>562</v>
      </c>
      <c r="D40" s="7" t="s">
        <v>310</v>
      </c>
      <c r="E40" s="7" t="s">
        <v>18</v>
      </c>
      <c r="F40" s="15" t="s">
        <v>261</v>
      </c>
      <c r="G40" s="5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1</v>
      </c>
      <c r="T40" s="7">
        <v>5</v>
      </c>
      <c r="U40" s="7"/>
      <c r="V40" s="7">
        <v>1</v>
      </c>
      <c r="W40" s="7"/>
      <c r="X40" s="15"/>
      <c r="Y40" s="27">
        <f t="shared" si="1"/>
        <v>1</v>
      </c>
      <c r="Z40" s="15">
        <f t="shared" si="2"/>
        <v>6</v>
      </c>
      <c r="AA40" s="20">
        <f t="shared" si="3"/>
        <v>7</v>
      </c>
      <c r="AC40" s="21" t="s">
        <v>105</v>
      </c>
      <c r="AE40" s="114"/>
    </row>
    <row r="41" spans="1:31" s="20" customFormat="1" ht="12.75">
      <c r="A41" s="35">
        <v>160905</v>
      </c>
      <c r="B41" s="7" t="s">
        <v>313</v>
      </c>
      <c r="C41" s="8" t="s">
        <v>562</v>
      </c>
      <c r="D41" s="7" t="s">
        <v>312</v>
      </c>
      <c r="E41" s="7" t="s">
        <v>18</v>
      </c>
      <c r="F41" s="15" t="s">
        <v>261</v>
      </c>
      <c r="G41" s="50"/>
      <c r="H41" s="7"/>
      <c r="I41" s="7"/>
      <c r="J41" s="7">
        <v>1</v>
      </c>
      <c r="K41" s="7"/>
      <c r="L41" s="7"/>
      <c r="M41" s="7"/>
      <c r="N41" s="7"/>
      <c r="O41" s="7"/>
      <c r="P41" s="7"/>
      <c r="Q41" s="7">
        <v>1</v>
      </c>
      <c r="R41" s="7">
        <v>6</v>
      </c>
      <c r="S41" s="7">
        <v>4</v>
      </c>
      <c r="T41" s="7">
        <v>8</v>
      </c>
      <c r="U41" s="7"/>
      <c r="V41" s="7">
        <v>2</v>
      </c>
      <c r="W41" s="7"/>
      <c r="X41" s="15"/>
      <c r="Y41" s="27">
        <f t="shared" si="1"/>
        <v>5</v>
      </c>
      <c r="Z41" s="15">
        <f t="shared" si="2"/>
        <v>17</v>
      </c>
      <c r="AA41" s="20">
        <f t="shared" si="3"/>
        <v>22</v>
      </c>
      <c r="AC41" s="21" t="s">
        <v>105</v>
      </c>
      <c r="AE41" s="114"/>
    </row>
    <row r="42" spans="1:31" s="20" customFormat="1" ht="12.75">
      <c r="A42" s="35">
        <v>161200</v>
      </c>
      <c r="B42" s="7" t="s">
        <v>315</v>
      </c>
      <c r="C42" s="8" t="s">
        <v>562</v>
      </c>
      <c r="D42" s="7" t="s">
        <v>314</v>
      </c>
      <c r="E42" s="7" t="s">
        <v>18</v>
      </c>
      <c r="F42" s="15" t="s">
        <v>261</v>
      </c>
      <c r="G42" s="5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1</v>
      </c>
      <c r="U42" s="7"/>
      <c r="V42" s="7">
        <v>1</v>
      </c>
      <c r="W42" s="7"/>
      <c r="X42" s="15"/>
      <c r="Y42" s="27">
        <f t="shared" si="1"/>
        <v>0</v>
      </c>
      <c r="Z42" s="15">
        <f t="shared" si="2"/>
        <v>2</v>
      </c>
      <c r="AA42" s="20">
        <f t="shared" si="3"/>
        <v>2</v>
      </c>
      <c r="AC42" s="21" t="s">
        <v>105</v>
      </c>
      <c r="AE42" s="114"/>
    </row>
    <row r="43" spans="1:31" s="20" customFormat="1" ht="12.75">
      <c r="A43" s="35">
        <v>190701</v>
      </c>
      <c r="B43" s="7" t="s">
        <v>569</v>
      </c>
      <c r="C43" s="8" t="s">
        <v>562</v>
      </c>
      <c r="D43" s="7" t="s">
        <v>316</v>
      </c>
      <c r="E43" s="7" t="s">
        <v>28</v>
      </c>
      <c r="F43" s="15" t="s">
        <v>28</v>
      </c>
      <c r="G43" s="50"/>
      <c r="H43" s="7"/>
      <c r="I43" s="7">
        <v>4</v>
      </c>
      <c r="J43" s="7">
        <v>13</v>
      </c>
      <c r="K43" s="7"/>
      <c r="L43" s="7"/>
      <c r="M43" s="7"/>
      <c r="N43" s="7"/>
      <c r="O43" s="7"/>
      <c r="P43" s="7"/>
      <c r="Q43" s="7">
        <v>2</v>
      </c>
      <c r="R43" s="7">
        <v>6</v>
      </c>
      <c r="S43" s="7">
        <v>3</v>
      </c>
      <c r="T43" s="7">
        <v>75</v>
      </c>
      <c r="U43" s="7">
        <v>1</v>
      </c>
      <c r="V43" s="7">
        <v>19</v>
      </c>
      <c r="W43" s="7"/>
      <c r="X43" s="15">
        <v>1</v>
      </c>
      <c r="Y43" s="27">
        <f t="shared" si="1"/>
        <v>10</v>
      </c>
      <c r="Z43" s="15">
        <f t="shared" si="2"/>
        <v>114</v>
      </c>
      <c r="AA43" s="20">
        <f t="shared" si="3"/>
        <v>124</v>
      </c>
      <c r="AC43" s="21" t="s">
        <v>104</v>
      </c>
      <c r="AD43" s="20">
        <f>SUM(AA43:AA44)</f>
        <v>236</v>
      </c>
      <c r="AE43" s="114">
        <v>19</v>
      </c>
    </row>
    <row r="44" spans="1:31" s="20" customFormat="1" ht="12.75">
      <c r="A44" s="35">
        <v>190901</v>
      </c>
      <c r="B44" s="7" t="s">
        <v>318</v>
      </c>
      <c r="C44" s="8" t="s">
        <v>562</v>
      </c>
      <c r="D44" s="7" t="s">
        <v>317</v>
      </c>
      <c r="E44" s="7" t="s">
        <v>28</v>
      </c>
      <c r="F44" s="15" t="s">
        <v>28</v>
      </c>
      <c r="G44" s="50"/>
      <c r="H44" s="7"/>
      <c r="I44" s="7"/>
      <c r="J44" s="7">
        <v>1</v>
      </c>
      <c r="K44" s="7"/>
      <c r="L44" s="7"/>
      <c r="M44" s="7">
        <v>1</v>
      </c>
      <c r="N44" s="7">
        <v>4</v>
      </c>
      <c r="O44" s="7"/>
      <c r="P44" s="7"/>
      <c r="Q44" s="7"/>
      <c r="R44" s="7">
        <v>6</v>
      </c>
      <c r="S44" s="7">
        <v>3</v>
      </c>
      <c r="T44" s="7">
        <v>88</v>
      </c>
      <c r="U44" s="7"/>
      <c r="V44" s="7">
        <v>9</v>
      </c>
      <c r="W44" s="7"/>
      <c r="X44" s="15"/>
      <c r="Y44" s="27">
        <f t="shared" si="1"/>
        <v>4</v>
      </c>
      <c r="Z44" s="15">
        <f t="shared" si="2"/>
        <v>108</v>
      </c>
      <c r="AA44" s="20">
        <f t="shared" si="3"/>
        <v>112</v>
      </c>
      <c r="AC44" s="21" t="s">
        <v>104</v>
      </c>
      <c r="AE44" s="114"/>
    </row>
    <row r="45" spans="1:31" s="20" customFormat="1" ht="12.75">
      <c r="A45" s="35">
        <v>230101</v>
      </c>
      <c r="B45" s="7" t="s">
        <v>320</v>
      </c>
      <c r="C45" s="8" t="s">
        <v>562</v>
      </c>
      <c r="D45" s="7" t="s">
        <v>319</v>
      </c>
      <c r="E45" s="7" t="s">
        <v>18</v>
      </c>
      <c r="F45" s="15" t="s">
        <v>261</v>
      </c>
      <c r="G45" s="50"/>
      <c r="H45" s="7"/>
      <c r="I45" s="7"/>
      <c r="J45" s="7">
        <v>2</v>
      </c>
      <c r="K45" s="7"/>
      <c r="L45" s="7"/>
      <c r="M45" s="7"/>
      <c r="N45" s="7"/>
      <c r="O45" s="7"/>
      <c r="P45" s="7"/>
      <c r="Q45" s="7">
        <v>1</v>
      </c>
      <c r="R45" s="7">
        <v>6</v>
      </c>
      <c r="S45" s="7">
        <v>19</v>
      </c>
      <c r="T45" s="7">
        <v>40</v>
      </c>
      <c r="U45" s="7"/>
      <c r="V45" s="7">
        <v>6</v>
      </c>
      <c r="W45" s="7"/>
      <c r="X45" s="15"/>
      <c r="Y45" s="27">
        <f t="shared" si="1"/>
        <v>20</v>
      </c>
      <c r="Z45" s="15">
        <f t="shared" si="2"/>
        <v>54</v>
      </c>
      <c r="AA45" s="20">
        <f t="shared" si="3"/>
        <v>74</v>
      </c>
      <c r="AC45" s="21" t="s">
        <v>105</v>
      </c>
      <c r="AD45" s="20">
        <f>SUM(AA45:AA46)</f>
        <v>84</v>
      </c>
      <c r="AE45" s="114">
        <v>23</v>
      </c>
    </row>
    <row r="46" spans="1:31" s="20" customFormat="1" ht="12.75">
      <c r="A46" s="35">
        <v>231304</v>
      </c>
      <c r="B46" s="7" t="s">
        <v>322</v>
      </c>
      <c r="C46" s="8" t="s">
        <v>562</v>
      </c>
      <c r="D46" s="7" t="s">
        <v>321</v>
      </c>
      <c r="E46" s="7" t="s">
        <v>18</v>
      </c>
      <c r="F46" s="15" t="s">
        <v>261</v>
      </c>
      <c r="G46" s="50"/>
      <c r="H46" s="7"/>
      <c r="I46" s="7"/>
      <c r="J46" s="7"/>
      <c r="K46" s="7"/>
      <c r="L46" s="7"/>
      <c r="M46" s="7">
        <v>1</v>
      </c>
      <c r="N46" s="7"/>
      <c r="O46" s="7"/>
      <c r="P46" s="7"/>
      <c r="Q46" s="7"/>
      <c r="R46" s="7"/>
      <c r="S46" s="7">
        <v>1</v>
      </c>
      <c r="T46" s="7">
        <v>8</v>
      </c>
      <c r="U46" s="7"/>
      <c r="V46" s="7"/>
      <c r="W46" s="7"/>
      <c r="X46" s="15"/>
      <c r="Y46" s="27">
        <f t="shared" si="1"/>
        <v>2</v>
      </c>
      <c r="Z46" s="15">
        <f t="shared" si="2"/>
        <v>8</v>
      </c>
      <c r="AA46" s="20">
        <f t="shared" si="3"/>
        <v>10</v>
      </c>
      <c r="AC46" s="21" t="s">
        <v>105</v>
      </c>
      <c r="AE46" s="114"/>
    </row>
    <row r="47" spans="1:31" s="20" customFormat="1" ht="12.75">
      <c r="A47" s="35">
        <v>240199</v>
      </c>
      <c r="B47" s="7" t="s">
        <v>324</v>
      </c>
      <c r="C47" s="8" t="s">
        <v>562</v>
      </c>
      <c r="D47" s="7" t="s">
        <v>323</v>
      </c>
      <c r="E47" s="7" t="s">
        <v>29</v>
      </c>
      <c r="F47" s="15" t="s">
        <v>29</v>
      </c>
      <c r="G47" s="5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1</v>
      </c>
      <c r="U47" s="7"/>
      <c r="V47" s="7"/>
      <c r="W47" s="7"/>
      <c r="X47" s="15"/>
      <c r="Y47" s="27">
        <f t="shared" si="1"/>
        <v>0</v>
      </c>
      <c r="Z47" s="15">
        <f t="shared" si="2"/>
        <v>1</v>
      </c>
      <c r="AA47" s="20">
        <f t="shared" si="3"/>
        <v>1</v>
      </c>
      <c r="AC47" s="21" t="s">
        <v>107</v>
      </c>
      <c r="AD47" s="20">
        <f>SUM(AA47:AA48)</f>
        <v>3</v>
      </c>
      <c r="AE47" s="114">
        <v>24</v>
      </c>
    </row>
    <row r="48" spans="1:31" s="20" customFormat="1" ht="12.75">
      <c r="A48" s="35">
        <v>240199</v>
      </c>
      <c r="B48" s="7" t="s">
        <v>326</v>
      </c>
      <c r="C48" s="8" t="s">
        <v>562</v>
      </c>
      <c r="D48" s="7" t="s">
        <v>325</v>
      </c>
      <c r="E48" s="7" t="s">
        <v>29</v>
      </c>
      <c r="F48" s="15" t="s">
        <v>29</v>
      </c>
      <c r="G48" s="5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1</v>
      </c>
      <c r="U48" s="7">
        <v>1</v>
      </c>
      <c r="V48" s="7"/>
      <c r="W48" s="7"/>
      <c r="X48" s="15"/>
      <c r="Y48" s="27">
        <f t="shared" si="1"/>
        <v>1</v>
      </c>
      <c r="Z48" s="15">
        <f t="shared" si="2"/>
        <v>1</v>
      </c>
      <c r="AA48" s="20">
        <f t="shared" si="3"/>
        <v>2</v>
      </c>
      <c r="AC48" s="21" t="s">
        <v>586</v>
      </c>
      <c r="AE48" s="114"/>
    </row>
    <row r="49" spans="1:31" s="20" customFormat="1" ht="12.75">
      <c r="A49" s="35">
        <v>260101</v>
      </c>
      <c r="B49" s="7" t="s">
        <v>328</v>
      </c>
      <c r="C49" s="8" t="s">
        <v>562</v>
      </c>
      <c r="D49" s="7" t="s">
        <v>327</v>
      </c>
      <c r="E49" s="7" t="s">
        <v>41</v>
      </c>
      <c r="F49" s="15" t="s">
        <v>329</v>
      </c>
      <c r="G49" s="50"/>
      <c r="H49" s="7"/>
      <c r="I49" s="7"/>
      <c r="J49" s="7">
        <v>1</v>
      </c>
      <c r="K49" s="7"/>
      <c r="L49" s="7"/>
      <c r="M49" s="7"/>
      <c r="N49" s="7"/>
      <c r="O49" s="7"/>
      <c r="P49" s="7"/>
      <c r="Q49" s="7">
        <v>1</v>
      </c>
      <c r="R49" s="7"/>
      <c r="S49" s="7">
        <v>10</v>
      </c>
      <c r="T49" s="7">
        <v>8</v>
      </c>
      <c r="U49" s="7"/>
      <c r="V49" s="7"/>
      <c r="W49" s="7"/>
      <c r="X49" s="15"/>
      <c r="Y49" s="27">
        <f t="shared" si="1"/>
        <v>11</v>
      </c>
      <c r="Z49" s="15">
        <f t="shared" si="2"/>
        <v>9</v>
      </c>
      <c r="AA49" s="20">
        <f t="shared" si="3"/>
        <v>20</v>
      </c>
      <c r="AC49" s="21" t="s">
        <v>105</v>
      </c>
      <c r="AD49" s="20">
        <f>SUM(AA49:AA52)</f>
        <v>142</v>
      </c>
      <c r="AE49" s="114">
        <v>26</v>
      </c>
    </row>
    <row r="50" spans="1:31" s="20" customFormat="1" ht="12.75">
      <c r="A50" s="35">
        <v>260502</v>
      </c>
      <c r="B50" s="7" t="s">
        <v>331</v>
      </c>
      <c r="C50" s="8" t="s">
        <v>562</v>
      </c>
      <c r="D50" s="7" t="s">
        <v>330</v>
      </c>
      <c r="E50" s="7" t="s">
        <v>41</v>
      </c>
      <c r="F50" s="15" t="s">
        <v>243</v>
      </c>
      <c r="G50" s="50"/>
      <c r="H50" s="7"/>
      <c r="I50" s="7"/>
      <c r="J50" s="7">
        <v>1</v>
      </c>
      <c r="K50" s="7"/>
      <c r="L50" s="7"/>
      <c r="M50" s="7">
        <v>1</v>
      </c>
      <c r="N50" s="7">
        <v>1</v>
      </c>
      <c r="O50" s="7"/>
      <c r="P50" s="7"/>
      <c r="Q50" s="7"/>
      <c r="R50" s="7"/>
      <c r="S50" s="7">
        <v>2</v>
      </c>
      <c r="T50" s="7">
        <v>5</v>
      </c>
      <c r="U50" s="7"/>
      <c r="V50" s="7">
        <v>3</v>
      </c>
      <c r="W50" s="7"/>
      <c r="X50" s="15"/>
      <c r="Y50" s="27">
        <f t="shared" si="1"/>
        <v>3</v>
      </c>
      <c r="Z50" s="15">
        <f t="shared" si="2"/>
        <v>10</v>
      </c>
      <c r="AA50" s="20">
        <f t="shared" si="3"/>
        <v>13</v>
      </c>
      <c r="AC50" s="21" t="s">
        <v>104</v>
      </c>
      <c r="AE50" s="114"/>
    </row>
    <row r="51" spans="1:31" s="20" customFormat="1" ht="12.75">
      <c r="A51" s="35">
        <v>260701</v>
      </c>
      <c r="B51" s="7" t="s">
        <v>333</v>
      </c>
      <c r="C51" s="8" t="s">
        <v>562</v>
      </c>
      <c r="D51" s="7" t="s">
        <v>332</v>
      </c>
      <c r="E51" s="7" t="s">
        <v>41</v>
      </c>
      <c r="F51" s="15" t="s">
        <v>329</v>
      </c>
      <c r="G51" s="50"/>
      <c r="H51" s="7"/>
      <c r="I51" s="7"/>
      <c r="J51" s="7">
        <v>6</v>
      </c>
      <c r="K51" s="7"/>
      <c r="L51" s="7"/>
      <c r="M51" s="7"/>
      <c r="N51" s="7">
        <v>3</v>
      </c>
      <c r="O51" s="7"/>
      <c r="P51" s="7"/>
      <c r="Q51" s="7">
        <v>1</v>
      </c>
      <c r="R51" s="7">
        <v>7</v>
      </c>
      <c r="S51" s="7">
        <v>15</v>
      </c>
      <c r="T51" s="7">
        <v>35</v>
      </c>
      <c r="U51" s="7">
        <v>6</v>
      </c>
      <c r="V51" s="7">
        <v>4</v>
      </c>
      <c r="W51" s="7"/>
      <c r="X51" s="15"/>
      <c r="Y51" s="27">
        <f t="shared" si="1"/>
        <v>22</v>
      </c>
      <c r="Z51" s="15">
        <f t="shared" si="2"/>
        <v>55</v>
      </c>
      <c r="AA51" s="20">
        <f t="shared" si="3"/>
        <v>77</v>
      </c>
      <c r="AC51" s="21" t="s">
        <v>104</v>
      </c>
      <c r="AE51" s="114"/>
    </row>
    <row r="52" spans="1:31" s="20" customFormat="1" ht="12.75">
      <c r="A52" s="35">
        <v>261302</v>
      </c>
      <c r="B52" s="7" t="s">
        <v>335</v>
      </c>
      <c r="C52" s="8" t="s">
        <v>562</v>
      </c>
      <c r="D52" s="7" t="s">
        <v>334</v>
      </c>
      <c r="E52" s="7" t="s">
        <v>41</v>
      </c>
      <c r="F52" s="15" t="s">
        <v>329</v>
      </c>
      <c r="G52" s="50"/>
      <c r="H52" s="7">
        <v>1</v>
      </c>
      <c r="I52" s="7"/>
      <c r="J52" s="7"/>
      <c r="K52" s="7"/>
      <c r="L52" s="7"/>
      <c r="M52" s="7"/>
      <c r="N52" s="7">
        <v>1</v>
      </c>
      <c r="O52" s="7"/>
      <c r="P52" s="7"/>
      <c r="Q52" s="7">
        <v>2</v>
      </c>
      <c r="R52" s="7"/>
      <c r="S52" s="7">
        <v>12</v>
      </c>
      <c r="T52" s="7">
        <v>12</v>
      </c>
      <c r="U52" s="7"/>
      <c r="V52" s="7">
        <v>4</v>
      </c>
      <c r="W52" s="7"/>
      <c r="X52" s="15"/>
      <c r="Y52" s="27">
        <f t="shared" si="1"/>
        <v>14</v>
      </c>
      <c r="Z52" s="15">
        <f t="shared" si="2"/>
        <v>18</v>
      </c>
      <c r="AA52" s="20">
        <f t="shared" si="3"/>
        <v>32</v>
      </c>
      <c r="AC52" s="21" t="s">
        <v>104</v>
      </c>
      <c r="AE52" s="114"/>
    </row>
    <row r="53" spans="1:31" s="20" customFormat="1" ht="12.75">
      <c r="A53" s="35">
        <v>270101</v>
      </c>
      <c r="B53" s="7" t="s">
        <v>337</v>
      </c>
      <c r="C53" s="8" t="s">
        <v>562</v>
      </c>
      <c r="D53" s="7" t="s">
        <v>336</v>
      </c>
      <c r="E53" s="7" t="s">
        <v>18</v>
      </c>
      <c r="F53" s="15" t="s">
        <v>273</v>
      </c>
      <c r="G53" s="5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v>2</v>
      </c>
      <c r="T53" s="7">
        <v>2</v>
      </c>
      <c r="U53" s="7">
        <v>1</v>
      </c>
      <c r="V53" s="7"/>
      <c r="W53" s="7"/>
      <c r="X53" s="15"/>
      <c r="Y53" s="27">
        <f t="shared" si="1"/>
        <v>3</v>
      </c>
      <c r="Z53" s="15">
        <f t="shared" si="2"/>
        <v>2</v>
      </c>
      <c r="AA53" s="20">
        <f t="shared" si="3"/>
        <v>5</v>
      </c>
      <c r="AC53" s="21" t="s">
        <v>105</v>
      </c>
      <c r="AD53" s="20">
        <f>SUM(AA53:AA54)</f>
        <v>18</v>
      </c>
      <c r="AE53" s="114">
        <v>27</v>
      </c>
    </row>
    <row r="54" spans="1:31" s="20" customFormat="1" ht="12.75">
      <c r="A54" s="35">
        <v>270101</v>
      </c>
      <c r="B54" s="7" t="s">
        <v>339</v>
      </c>
      <c r="C54" s="8" t="s">
        <v>562</v>
      </c>
      <c r="D54" s="7" t="s">
        <v>338</v>
      </c>
      <c r="E54" s="7" t="s">
        <v>18</v>
      </c>
      <c r="F54" s="15" t="s">
        <v>273</v>
      </c>
      <c r="G54" s="50"/>
      <c r="H54" s="7"/>
      <c r="I54" s="7">
        <v>1</v>
      </c>
      <c r="J54" s="7"/>
      <c r="K54" s="7"/>
      <c r="L54" s="7"/>
      <c r="M54" s="7">
        <v>1</v>
      </c>
      <c r="N54" s="7"/>
      <c r="O54" s="7"/>
      <c r="P54" s="7"/>
      <c r="Q54" s="7"/>
      <c r="R54" s="7"/>
      <c r="S54" s="7">
        <v>8</v>
      </c>
      <c r="T54" s="7">
        <v>3</v>
      </c>
      <c r="U54" s="7"/>
      <c r="V54" s="7"/>
      <c r="W54" s="7"/>
      <c r="X54" s="15"/>
      <c r="Y54" s="27">
        <f t="shared" si="1"/>
        <v>10</v>
      </c>
      <c r="Z54" s="15">
        <f t="shared" si="2"/>
        <v>3</v>
      </c>
      <c r="AA54" s="20">
        <f t="shared" si="3"/>
        <v>13</v>
      </c>
      <c r="AC54" s="21" t="s">
        <v>104</v>
      </c>
      <c r="AE54" s="114"/>
    </row>
    <row r="55" spans="1:31" s="20" customFormat="1" ht="12.75">
      <c r="A55" s="35">
        <v>310505</v>
      </c>
      <c r="B55" s="7" t="s">
        <v>762</v>
      </c>
      <c r="C55" s="8" t="s">
        <v>562</v>
      </c>
      <c r="D55" s="7" t="s">
        <v>282</v>
      </c>
      <c r="E55" s="7" t="s">
        <v>28</v>
      </c>
      <c r="F55" s="15" t="s">
        <v>28</v>
      </c>
      <c r="G55" s="50"/>
      <c r="H55" s="7">
        <v>1</v>
      </c>
      <c r="I55" s="7">
        <v>2</v>
      </c>
      <c r="J55" s="7"/>
      <c r="K55" s="7">
        <v>2</v>
      </c>
      <c r="L55" s="7"/>
      <c r="M55" s="7">
        <v>1</v>
      </c>
      <c r="N55" s="7">
        <v>1</v>
      </c>
      <c r="O55" s="7"/>
      <c r="P55" s="7"/>
      <c r="Q55" s="7">
        <v>5</v>
      </c>
      <c r="R55" s="7">
        <v>3</v>
      </c>
      <c r="S55" s="7">
        <v>52</v>
      </c>
      <c r="T55" s="7">
        <v>54</v>
      </c>
      <c r="U55" s="7">
        <v>6</v>
      </c>
      <c r="V55" s="7">
        <v>8</v>
      </c>
      <c r="W55" s="7"/>
      <c r="X55" s="15"/>
      <c r="Y55" s="27">
        <f t="shared" si="1"/>
        <v>68</v>
      </c>
      <c r="Z55" s="15">
        <f t="shared" si="2"/>
        <v>67</v>
      </c>
      <c r="AA55" s="20">
        <f>SUM(Y55:Z55)</f>
        <v>135</v>
      </c>
      <c r="AC55" s="21" t="s">
        <v>104</v>
      </c>
      <c r="AD55" s="20">
        <f>SUM(AA55)</f>
        <v>135</v>
      </c>
      <c r="AE55" s="114">
        <v>31</v>
      </c>
    </row>
    <row r="56" spans="1:31" s="20" customFormat="1" ht="12.75">
      <c r="A56" s="35">
        <v>380101</v>
      </c>
      <c r="B56" s="7" t="s">
        <v>341</v>
      </c>
      <c r="C56" s="8" t="s">
        <v>562</v>
      </c>
      <c r="D56" s="7" t="s">
        <v>340</v>
      </c>
      <c r="E56" s="7" t="s">
        <v>18</v>
      </c>
      <c r="F56" s="15" t="s">
        <v>261</v>
      </c>
      <c r="G56" s="50"/>
      <c r="H56" s="7"/>
      <c r="I56" s="7">
        <v>1</v>
      </c>
      <c r="J56" s="7"/>
      <c r="K56" s="7"/>
      <c r="L56" s="7"/>
      <c r="M56" s="7"/>
      <c r="N56" s="7"/>
      <c r="O56" s="7"/>
      <c r="P56" s="7"/>
      <c r="Q56" s="7">
        <v>1</v>
      </c>
      <c r="R56" s="7"/>
      <c r="S56" s="7">
        <v>4</v>
      </c>
      <c r="T56" s="7">
        <v>1</v>
      </c>
      <c r="U56" s="7">
        <v>2</v>
      </c>
      <c r="V56" s="7"/>
      <c r="W56" s="7"/>
      <c r="X56" s="15"/>
      <c r="Y56" s="27">
        <f t="shared" si="1"/>
        <v>8</v>
      </c>
      <c r="Z56" s="15">
        <f t="shared" si="2"/>
        <v>1</v>
      </c>
      <c r="AA56" s="20">
        <f t="shared" si="3"/>
        <v>9</v>
      </c>
      <c r="AC56" s="21" t="s">
        <v>105</v>
      </c>
      <c r="AD56" s="20">
        <f>SUM(AA56)</f>
        <v>9</v>
      </c>
      <c r="AE56" s="114">
        <v>38</v>
      </c>
    </row>
    <row r="57" spans="1:31" s="57" customFormat="1" ht="12.75">
      <c r="A57" s="61">
        <v>400501</v>
      </c>
      <c r="B57" s="54" t="s">
        <v>343</v>
      </c>
      <c r="C57" s="62" t="s">
        <v>562</v>
      </c>
      <c r="D57" s="54" t="s">
        <v>342</v>
      </c>
      <c r="E57" s="54" t="s">
        <v>18</v>
      </c>
      <c r="F57" s="63" t="s">
        <v>273</v>
      </c>
      <c r="G57" s="6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2</v>
      </c>
      <c r="T57" s="54">
        <v>1</v>
      </c>
      <c r="U57" s="54"/>
      <c r="V57" s="54">
        <v>1</v>
      </c>
      <c r="W57" s="54"/>
      <c r="X57" s="63"/>
      <c r="Y57" s="65">
        <f t="shared" si="1"/>
        <v>2</v>
      </c>
      <c r="Z57" s="63">
        <f t="shared" si="2"/>
        <v>2</v>
      </c>
      <c r="AA57" s="57">
        <f t="shared" si="3"/>
        <v>4</v>
      </c>
      <c r="AC57" s="21" t="s">
        <v>105</v>
      </c>
      <c r="AD57" s="57">
        <f>SUM(AA57:AA63)</f>
        <v>26</v>
      </c>
      <c r="AE57" s="116">
        <v>40</v>
      </c>
    </row>
    <row r="58" spans="1:31" s="20" customFormat="1" ht="12.75">
      <c r="A58" s="35">
        <v>400501</v>
      </c>
      <c r="B58" s="7" t="s">
        <v>345</v>
      </c>
      <c r="C58" s="8" t="s">
        <v>562</v>
      </c>
      <c r="D58" s="7" t="s">
        <v>344</v>
      </c>
      <c r="E58" s="7" t="s">
        <v>18</v>
      </c>
      <c r="F58" s="15" t="s">
        <v>273</v>
      </c>
      <c r="G58" s="50"/>
      <c r="H58" s="7"/>
      <c r="I58" s="7"/>
      <c r="J58" s="7">
        <v>1</v>
      </c>
      <c r="K58" s="7"/>
      <c r="L58" s="7"/>
      <c r="M58" s="7">
        <v>1</v>
      </c>
      <c r="N58" s="7"/>
      <c r="O58" s="7"/>
      <c r="P58" s="7"/>
      <c r="Q58" s="7"/>
      <c r="R58" s="7"/>
      <c r="S58" s="7">
        <v>1</v>
      </c>
      <c r="T58" s="7">
        <v>1</v>
      </c>
      <c r="U58" s="7"/>
      <c r="V58" s="7">
        <v>1</v>
      </c>
      <c r="W58" s="7"/>
      <c r="X58" s="15"/>
      <c r="Y58" s="27">
        <f t="shared" si="1"/>
        <v>2</v>
      </c>
      <c r="Z58" s="15">
        <f t="shared" si="2"/>
        <v>3</v>
      </c>
      <c r="AA58" s="20">
        <f t="shared" si="3"/>
        <v>5</v>
      </c>
      <c r="AC58" s="21" t="s">
        <v>104</v>
      </c>
      <c r="AE58" s="114"/>
    </row>
    <row r="59" spans="1:31" s="20" customFormat="1" ht="12.75">
      <c r="A59" s="35">
        <v>400510</v>
      </c>
      <c r="B59" s="7" t="s">
        <v>347</v>
      </c>
      <c r="C59" s="8" t="s">
        <v>562</v>
      </c>
      <c r="D59" s="7" t="s">
        <v>346</v>
      </c>
      <c r="E59" s="7" t="s">
        <v>18</v>
      </c>
      <c r="F59" s="15" t="s">
        <v>273</v>
      </c>
      <c r="G59" s="5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1</v>
      </c>
      <c r="T59" s="7"/>
      <c r="U59" s="7"/>
      <c r="V59" s="7"/>
      <c r="W59" s="7"/>
      <c r="X59" s="15"/>
      <c r="Y59" s="27">
        <f t="shared" si="1"/>
        <v>1</v>
      </c>
      <c r="Z59" s="15">
        <f t="shared" si="2"/>
        <v>0</v>
      </c>
      <c r="AA59" s="20">
        <f t="shared" si="3"/>
        <v>1</v>
      </c>
      <c r="AC59" s="21" t="s">
        <v>104</v>
      </c>
      <c r="AE59" s="114"/>
    </row>
    <row r="60" spans="1:31" s="20" customFormat="1" ht="12.75">
      <c r="A60" s="30">
        <v>400601</v>
      </c>
      <c r="B60" s="7" t="s">
        <v>570</v>
      </c>
      <c r="C60" s="8" t="s">
        <v>562</v>
      </c>
      <c r="D60" s="7" t="s">
        <v>348</v>
      </c>
      <c r="E60" s="7" t="s">
        <v>41</v>
      </c>
      <c r="F60" s="15" t="s">
        <v>243</v>
      </c>
      <c r="G60" s="50">
        <v>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4</v>
      </c>
      <c r="T60" s="7"/>
      <c r="U60" s="7">
        <v>1</v>
      </c>
      <c r="V60" s="7"/>
      <c r="W60" s="7"/>
      <c r="X60" s="15"/>
      <c r="Y60" s="27">
        <f t="shared" si="1"/>
        <v>6</v>
      </c>
      <c r="Z60" s="15">
        <f t="shared" si="2"/>
        <v>0</v>
      </c>
      <c r="AA60" s="20">
        <f t="shared" si="3"/>
        <v>6</v>
      </c>
      <c r="AC60" s="21" t="s">
        <v>104</v>
      </c>
      <c r="AE60" s="114"/>
    </row>
    <row r="61" spans="1:31" s="20" customFormat="1" ht="12.75">
      <c r="A61" s="35">
        <v>400699</v>
      </c>
      <c r="B61" s="7" t="s">
        <v>350</v>
      </c>
      <c r="C61" s="8" t="s">
        <v>562</v>
      </c>
      <c r="D61" s="7" t="s">
        <v>349</v>
      </c>
      <c r="E61" s="7" t="s">
        <v>41</v>
      </c>
      <c r="F61" s="15" t="s">
        <v>243</v>
      </c>
      <c r="G61" s="5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v>3</v>
      </c>
      <c r="T61" s="7"/>
      <c r="U61" s="7">
        <v>1</v>
      </c>
      <c r="V61" s="7">
        <v>1</v>
      </c>
      <c r="W61" s="7"/>
      <c r="X61" s="15"/>
      <c r="Y61" s="27">
        <f t="shared" si="1"/>
        <v>4</v>
      </c>
      <c r="Z61" s="15">
        <f t="shared" si="2"/>
        <v>1</v>
      </c>
      <c r="AA61" s="20">
        <f t="shared" si="3"/>
        <v>5</v>
      </c>
      <c r="AC61" s="21" t="s">
        <v>104</v>
      </c>
      <c r="AE61" s="114"/>
    </row>
    <row r="62" spans="1:31" s="20" customFormat="1" ht="12.75">
      <c r="A62" s="35">
        <v>400801</v>
      </c>
      <c r="B62" s="7" t="s">
        <v>352</v>
      </c>
      <c r="C62" s="8" t="s">
        <v>562</v>
      </c>
      <c r="D62" s="7" t="s">
        <v>351</v>
      </c>
      <c r="E62" s="7" t="s">
        <v>18</v>
      </c>
      <c r="F62" s="15" t="s">
        <v>273</v>
      </c>
      <c r="G62" s="5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3</v>
      </c>
      <c r="T62" s="7"/>
      <c r="U62" s="7"/>
      <c r="V62" s="7"/>
      <c r="W62" s="7"/>
      <c r="X62" s="15"/>
      <c r="Y62" s="27">
        <f t="shared" si="1"/>
        <v>3</v>
      </c>
      <c r="Z62" s="15">
        <f t="shared" si="2"/>
        <v>0</v>
      </c>
      <c r="AA62" s="20">
        <f t="shared" si="3"/>
        <v>3</v>
      </c>
      <c r="AC62" s="21" t="s">
        <v>105</v>
      </c>
      <c r="AE62" s="114"/>
    </row>
    <row r="63" spans="1:31" s="20" customFormat="1" ht="12.75">
      <c r="A63" s="35">
        <v>400801</v>
      </c>
      <c r="B63" s="7" t="s">
        <v>354</v>
      </c>
      <c r="C63" s="8" t="s">
        <v>562</v>
      </c>
      <c r="D63" s="7" t="s">
        <v>353</v>
      </c>
      <c r="E63" s="7" t="s">
        <v>18</v>
      </c>
      <c r="F63" s="15" t="s">
        <v>273</v>
      </c>
      <c r="G63" s="5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v>2</v>
      </c>
      <c r="T63" s="7"/>
      <c r="U63" s="7"/>
      <c r="V63" s="7"/>
      <c r="W63" s="7"/>
      <c r="X63" s="15"/>
      <c r="Y63" s="27">
        <f t="shared" si="1"/>
        <v>2</v>
      </c>
      <c r="Z63" s="15">
        <f t="shared" si="2"/>
        <v>0</v>
      </c>
      <c r="AA63" s="20">
        <f t="shared" si="3"/>
        <v>2</v>
      </c>
      <c r="AC63" s="21" t="s">
        <v>104</v>
      </c>
      <c r="AE63" s="114"/>
    </row>
    <row r="64" spans="1:31" s="20" customFormat="1" ht="12.75">
      <c r="A64" s="35">
        <v>420101</v>
      </c>
      <c r="B64" s="7" t="s">
        <v>356</v>
      </c>
      <c r="C64" s="8" t="s">
        <v>562</v>
      </c>
      <c r="D64" s="7" t="s">
        <v>355</v>
      </c>
      <c r="E64" s="7" t="s">
        <v>18</v>
      </c>
      <c r="F64" s="15" t="s">
        <v>264</v>
      </c>
      <c r="G64" s="50">
        <v>1</v>
      </c>
      <c r="H64" s="7">
        <v>1</v>
      </c>
      <c r="I64" s="7"/>
      <c r="J64" s="7">
        <v>10</v>
      </c>
      <c r="K64" s="7"/>
      <c r="L64" s="7">
        <v>1</v>
      </c>
      <c r="M64" s="7">
        <v>1</v>
      </c>
      <c r="N64" s="7">
        <v>1</v>
      </c>
      <c r="O64" s="7"/>
      <c r="P64" s="7"/>
      <c r="Q64" s="7">
        <v>2</v>
      </c>
      <c r="R64" s="7">
        <v>7</v>
      </c>
      <c r="S64" s="7">
        <v>21</v>
      </c>
      <c r="T64" s="7">
        <v>100</v>
      </c>
      <c r="U64" s="7">
        <v>6</v>
      </c>
      <c r="V64" s="7">
        <v>11</v>
      </c>
      <c r="W64" s="7"/>
      <c r="X64" s="15"/>
      <c r="Y64" s="27">
        <f t="shared" si="1"/>
        <v>31</v>
      </c>
      <c r="Z64" s="15">
        <f t="shared" si="2"/>
        <v>131</v>
      </c>
      <c r="AA64" s="20">
        <f t="shared" si="3"/>
        <v>162</v>
      </c>
      <c r="AC64" s="21" t="s">
        <v>105</v>
      </c>
      <c r="AD64" s="20">
        <f>SUM(AA64)</f>
        <v>162</v>
      </c>
      <c r="AE64" s="114">
        <v>42</v>
      </c>
    </row>
    <row r="65" spans="1:31" s="20" customFormat="1" ht="12.75">
      <c r="A65" s="35">
        <v>450201</v>
      </c>
      <c r="B65" s="7" t="s">
        <v>358</v>
      </c>
      <c r="C65" s="8" t="s">
        <v>562</v>
      </c>
      <c r="D65" s="7" t="s">
        <v>357</v>
      </c>
      <c r="E65" s="7" t="s">
        <v>18</v>
      </c>
      <c r="F65" s="15" t="s">
        <v>264</v>
      </c>
      <c r="G65" s="50"/>
      <c r="H65" s="7"/>
      <c r="I65" s="7"/>
      <c r="J65" s="7"/>
      <c r="K65" s="7"/>
      <c r="L65" s="7"/>
      <c r="M65" s="7">
        <v>1</v>
      </c>
      <c r="N65" s="7"/>
      <c r="O65" s="7"/>
      <c r="P65" s="7"/>
      <c r="Q65" s="7"/>
      <c r="R65" s="7"/>
      <c r="S65" s="7">
        <v>4</v>
      </c>
      <c r="T65" s="7">
        <v>15</v>
      </c>
      <c r="U65" s="7"/>
      <c r="V65" s="7">
        <v>2</v>
      </c>
      <c r="W65" s="7"/>
      <c r="X65" s="15"/>
      <c r="Y65" s="27">
        <f t="shared" si="1"/>
        <v>5</v>
      </c>
      <c r="Z65" s="15">
        <f t="shared" si="2"/>
        <v>17</v>
      </c>
      <c r="AA65" s="20">
        <f t="shared" si="3"/>
        <v>22</v>
      </c>
      <c r="AC65" s="21" t="s">
        <v>105</v>
      </c>
      <c r="AD65" s="20">
        <f>SUM(AA65:AA71)</f>
        <v>176</v>
      </c>
      <c r="AE65" s="114">
        <v>45</v>
      </c>
    </row>
    <row r="66" spans="1:31" s="20" customFormat="1" ht="12.75">
      <c r="A66" s="35">
        <v>450601</v>
      </c>
      <c r="B66" s="7" t="s">
        <v>360</v>
      </c>
      <c r="C66" s="8" t="s">
        <v>562</v>
      </c>
      <c r="D66" s="7" t="s">
        <v>359</v>
      </c>
      <c r="E66" s="7" t="s">
        <v>18</v>
      </c>
      <c r="F66" s="15" t="s">
        <v>264</v>
      </c>
      <c r="G66" s="50"/>
      <c r="H66" s="7"/>
      <c r="I66" s="7"/>
      <c r="J66" s="7">
        <v>1</v>
      </c>
      <c r="K66" s="7"/>
      <c r="L66" s="7"/>
      <c r="M66" s="7">
        <v>1</v>
      </c>
      <c r="N66" s="7"/>
      <c r="O66" s="7"/>
      <c r="P66" s="7"/>
      <c r="Q66" s="7">
        <v>2</v>
      </c>
      <c r="R66" s="7"/>
      <c r="S66" s="7">
        <v>19</v>
      </c>
      <c r="T66" s="7">
        <v>1</v>
      </c>
      <c r="U66" s="7">
        <v>2</v>
      </c>
      <c r="V66" s="7"/>
      <c r="W66" s="7"/>
      <c r="X66" s="15"/>
      <c r="Y66" s="27">
        <f t="shared" si="1"/>
        <v>24</v>
      </c>
      <c r="Z66" s="15">
        <f t="shared" si="2"/>
        <v>2</v>
      </c>
      <c r="AA66" s="20">
        <f t="shared" si="3"/>
        <v>26</v>
      </c>
      <c r="AC66" s="21" t="s">
        <v>105</v>
      </c>
      <c r="AE66" s="114"/>
    </row>
    <row r="67" spans="1:31" s="20" customFormat="1" ht="12.75">
      <c r="A67" s="35">
        <v>450602</v>
      </c>
      <c r="B67" s="7" t="s">
        <v>362</v>
      </c>
      <c r="C67" s="8" t="s">
        <v>562</v>
      </c>
      <c r="D67" s="7" t="s">
        <v>361</v>
      </c>
      <c r="E67" s="7" t="s">
        <v>41</v>
      </c>
      <c r="F67" s="15" t="s">
        <v>243</v>
      </c>
      <c r="G67" s="5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>
        <v>5</v>
      </c>
      <c r="T67" s="7">
        <v>1</v>
      </c>
      <c r="U67" s="7"/>
      <c r="V67" s="7"/>
      <c r="W67" s="7"/>
      <c r="X67" s="15"/>
      <c r="Y67" s="27">
        <f t="shared" si="1"/>
        <v>5</v>
      </c>
      <c r="Z67" s="15">
        <f t="shared" si="2"/>
        <v>1</v>
      </c>
      <c r="AA67" s="20">
        <f t="shared" si="3"/>
        <v>6</v>
      </c>
      <c r="AC67" s="21" t="s">
        <v>104</v>
      </c>
      <c r="AE67" s="114"/>
    </row>
    <row r="68" spans="1:31" s="20" customFormat="1" ht="12.75">
      <c r="A68" s="35">
        <v>450603</v>
      </c>
      <c r="B68" s="7" t="s">
        <v>364</v>
      </c>
      <c r="C68" s="8" t="s">
        <v>562</v>
      </c>
      <c r="D68" s="7" t="s">
        <v>363</v>
      </c>
      <c r="E68" s="7" t="s">
        <v>18</v>
      </c>
      <c r="F68" s="15" t="s">
        <v>264</v>
      </c>
      <c r="G68" s="50"/>
      <c r="H68" s="7"/>
      <c r="I68" s="7"/>
      <c r="J68" s="7">
        <v>1</v>
      </c>
      <c r="K68" s="7"/>
      <c r="L68" s="7"/>
      <c r="M68" s="7"/>
      <c r="N68" s="7">
        <v>1</v>
      </c>
      <c r="O68" s="7"/>
      <c r="P68" s="7"/>
      <c r="Q68" s="7"/>
      <c r="R68" s="7"/>
      <c r="S68" s="7">
        <v>6</v>
      </c>
      <c r="T68" s="7">
        <v>1</v>
      </c>
      <c r="U68" s="7"/>
      <c r="V68" s="7"/>
      <c r="W68" s="7"/>
      <c r="X68" s="15"/>
      <c r="Y68" s="27">
        <f t="shared" si="1"/>
        <v>6</v>
      </c>
      <c r="Z68" s="15">
        <f t="shared" si="2"/>
        <v>3</v>
      </c>
      <c r="AA68" s="20">
        <f t="shared" si="3"/>
        <v>9</v>
      </c>
      <c r="AC68" s="21" t="s">
        <v>104</v>
      </c>
      <c r="AE68" s="114"/>
    </row>
    <row r="69" spans="1:31" s="20" customFormat="1" ht="12.75">
      <c r="A69" s="35">
        <v>451001</v>
      </c>
      <c r="B69" s="7" t="s">
        <v>366</v>
      </c>
      <c r="C69" s="8" t="s">
        <v>562</v>
      </c>
      <c r="D69" s="7" t="s">
        <v>365</v>
      </c>
      <c r="E69" s="7" t="s">
        <v>18</v>
      </c>
      <c r="F69" s="15" t="s">
        <v>264</v>
      </c>
      <c r="G69" s="50"/>
      <c r="H69" s="7"/>
      <c r="I69" s="7"/>
      <c r="J69" s="7">
        <v>1</v>
      </c>
      <c r="K69" s="7"/>
      <c r="L69" s="7"/>
      <c r="M69" s="7"/>
      <c r="N69" s="7"/>
      <c r="O69" s="7"/>
      <c r="P69" s="7"/>
      <c r="Q69" s="7">
        <v>3</v>
      </c>
      <c r="R69" s="7">
        <v>3</v>
      </c>
      <c r="S69" s="7">
        <v>27</v>
      </c>
      <c r="T69" s="7">
        <v>14</v>
      </c>
      <c r="U69" s="7">
        <v>2</v>
      </c>
      <c r="V69" s="7">
        <v>5</v>
      </c>
      <c r="W69" s="7"/>
      <c r="X69" s="15"/>
      <c r="Y69" s="27">
        <f t="shared" si="1"/>
        <v>32</v>
      </c>
      <c r="Z69" s="15">
        <f t="shared" si="2"/>
        <v>23</v>
      </c>
      <c r="AA69" s="20">
        <f t="shared" si="3"/>
        <v>55</v>
      </c>
      <c r="AC69" s="21" t="s">
        <v>105</v>
      </c>
      <c r="AE69" s="114"/>
    </row>
    <row r="70" spans="1:31" s="20" customFormat="1" ht="12.75">
      <c r="A70" s="35">
        <v>451101</v>
      </c>
      <c r="B70" s="7" t="s">
        <v>368</v>
      </c>
      <c r="C70" s="8" t="s">
        <v>562</v>
      </c>
      <c r="D70" s="7" t="s">
        <v>367</v>
      </c>
      <c r="E70" s="7" t="s">
        <v>18</v>
      </c>
      <c r="F70" s="15" t="s">
        <v>264</v>
      </c>
      <c r="G70" s="50"/>
      <c r="H70" s="7"/>
      <c r="I70" s="7"/>
      <c r="J70" s="7">
        <v>3</v>
      </c>
      <c r="K70" s="7"/>
      <c r="L70" s="7"/>
      <c r="M70" s="7"/>
      <c r="N70" s="7">
        <v>1</v>
      </c>
      <c r="O70" s="7"/>
      <c r="P70" s="7"/>
      <c r="Q70" s="7">
        <v>3</v>
      </c>
      <c r="R70" s="7">
        <v>1</v>
      </c>
      <c r="S70" s="7">
        <v>10</v>
      </c>
      <c r="T70" s="7">
        <v>7</v>
      </c>
      <c r="U70" s="7">
        <v>2</v>
      </c>
      <c r="V70" s="7">
        <v>2</v>
      </c>
      <c r="W70" s="7"/>
      <c r="X70" s="15"/>
      <c r="Y70" s="27">
        <f t="shared" si="1"/>
        <v>15</v>
      </c>
      <c r="Z70" s="15">
        <f t="shared" si="2"/>
        <v>14</v>
      </c>
      <c r="AA70" s="20">
        <f t="shared" si="3"/>
        <v>29</v>
      </c>
      <c r="AC70" s="21" t="s">
        <v>105</v>
      </c>
      <c r="AE70" s="114"/>
    </row>
    <row r="71" spans="1:31" s="20" customFormat="1" ht="12.75">
      <c r="A71" s="35">
        <v>459999</v>
      </c>
      <c r="B71" s="7" t="s">
        <v>370</v>
      </c>
      <c r="C71" s="8" t="s">
        <v>562</v>
      </c>
      <c r="D71" s="7" t="s">
        <v>369</v>
      </c>
      <c r="E71" s="7" t="s">
        <v>18</v>
      </c>
      <c r="F71" s="15" t="s">
        <v>264</v>
      </c>
      <c r="G71" s="50"/>
      <c r="H71" s="7"/>
      <c r="I71" s="7"/>
      <c r="J71" s="7"/>
      <c r="K71" s="7"/>
      <c r="L71" s="7"/>
      <c r="M71" s="7"/>
      <c r="N71" s="7"/>
      <c r="O71" s="7"/>
      <c r="P71" s="7"/>
      <c r="Q71" s="7">
        <v>2</v>
      </c>
      <c r="R71" s="7">
        <v>3</v>
      </c>
      <c r="S71" s="7">
        <v>13</v>
      </c>
      <c r="T71" s="7">
        <v>7</v>
      </c>
      <c r="U71" s="7">
        <v>2</v>
      </c>
      <c r="V71" s="7">
        <v>2</v>
      </c>
      <c r="W71" s="7"/>
      <c r="X71" s="15"/>
      <c r="Y71" s="27">
        <f t="shared" si="1"/>
        <v>17</v>
      </c>
      <c r="Z71" s="15">
        <f t="shared" si="2"/>
        <v>12</v>
      </c>
      <c r="AA71" s="20">
        <f aca="true" t="shared" si="4" ref="AA71:AA96">SUM(Y71:Z71)</f>
        <v>29</v>
      </c>
      <c r="AC71" s="21" t="s">
        <v>104</v>
      </c>
      <c r="AE71" s="114"/>
    </row>
    <row r="72" spans="1:31" s="20" customFormat="1" ht="12.75">
      <c r="A72" s="35">
        <v>500501</v>
      </c>
      <c r="B72" s="7" t="s">
        <v>372</v>
      </c>
      <c r="C72" s="8" t="s">
        <v>562</v>
      </c>
      <c r="D72" s="7" t="s">
        <v>371</v>
      </c>
      <c r="E72" s="7" t="s">
        <v>18</v>
      </c>
      <c r="F72" s="15" t="s">
        <v>373</v>
      </c>
      <c r="G72" s="50"/>
      <c r="H72" s="7"/>
      <c r="I72" s="7">
        <v>1</v>
      </c>
      <c r="J72" s="7">
        <v>1</v>
      </c>
      <c r="K72" s="7"/>
      <c r="L72" s="7"/>
      <c r="M72" s="7"/>
      <c r="N72" s="7"/>
      <c r="O72" s="7"/>
      <c r="P72" s="7"/>
      <c r="Q72" s="7">
        <v>1</v>
      </c>
      <c r="R72" s="7"/>
      <c r="S72" s="7">
        <v>8</v>
      </c>
      <c r="T72" s="7">
        <v>5</v>
      </c>
      <c r="U72" s="7"/>
      <c r="V72" s="7"/>
      <c r="W72" s="7"/>
      <c r="X72" s="15"/>
      <c r="Y72" s="27">
        <f aca="true" t="shared" si="5" ref="Y72:Y96">G72+I72+K72+M72+O72+Q72+S72+U72+W72</f>
        <v>10</v>
      </c>
      <c r="Z72" s="15">
        <f aca="true" t="shared" si="6" ref="Z72:Z96">H72+J72+L72+N72+P72+R72+T72+V72+X72</f>
        <v>6</v>
      </c>
      <c r="AA72" s="20">
        <f t="shared" si="4"/>
        <v>16</v>
      </c>
      <c r="AC72" s="21" t="s">
        <v>108</v>
      </c>
      <c r="AD72" s="20">
        <f>SUM(AA72:AA79)</f>
        <v>116</v>
      </c>
      <c r="AE72" s="114">
        <v>50</v>
      </c>
    </row>
    <row r="73" spans="1:31" s="20" customFormat="1" ht="12.75">
      <c r="A73" s="35">
        <v>500602</v>
      </c>
      <c r="B73" s="7" t="s">
        <v>375</v>
      </c>
      <c r="C73" s="8" t="s">
        <v>562</v>
      </c>
      <c r="D73" s="7" t="s">
        <v>374</v>
      </c>
      <c r="E73" s="7" t="s">
        <v>18</v>
      </c>
      <c r="F73" s="15" t="s">
        <v>373</v>
      </c>
      <c r="G73" s="50"/>
      <c r="H73" s="7"/>
      <c r="I73" s="7">
        <v>1</v>
      </c>
      <c r="J73" s="7"/>
      <c r="K73" s="7"/>
      <c r="L73" s="7"/>
      <c r="M73" s="7">
        <v>2</v>
      </c>
      <c r="N73" s="7">
        <v>1</v>
      </c>
      <c r="O73" s="7">
        <v>1</v>
      </c>
      <c r="P73" s="7"/>
      <c r="Q73" s="7">
        <v>1</v>
      </c>
      <c r="R73" s="7"/>
      <c r="S73" s="7">
        <v>18</v>
      </c>
      <c r="T73" s="7">
        <v>7</v>
      </c>
      <c r="U73" s="7">
        <v>1</v>
      </c>
      <c r="V73" s="7"/>
      <c r="W73" s="7"/>
      <c r="X73" s="15"/>
      <c r="Y73" s="27">
        <f t="shared" si="5"/>
        <v>24</v>
      </c>
      <c r="Z73" s="15">
        <f t="shared" si="6"/>
        <v>8</v>
      </c>
      <c r="AA73" s="20">
        <f t="shared" si="4"/>
        <v>32</v>
      </c>
      <c r="AC73" s="21" t="s">
        <v>105</v>
      </c>
      <c r="AE73" s="114"/>
    </row>
    <row r="74" spans="1:31" s="20" customFormat="1" ht="12.75">
      <c r="A74" s="35">
        <v>500702</v>
      </c>
      <c r="B74" s="7" t="s">
        <v>377</v>
      </c>
      <c r="C74" s="8" t="s">
        <v>562</v>
      </c>
      <c r="D74" s="7" t="s">
        <v>376</v>
      </c>
      <c r="E74" s="7" t="s">
        <v>18</v>
      </c>
      <c r="F74" s="15" t="s">
        <v>373</v>
      </c>
      <c r="G74" s="50"/>
      <c r="H74" s="7"/>
      <c r="I74" s="7"/>
      <c r="J74" s="7"/>
      <c r="K74" s="7"/>
      <c r="L74" s="7">
        <v>1</v>
      </c>
      <c r="M74" s="7"/>
      <c r="N74" s="7"/>
      <c r="O74" s="7"/>
      <c r="P74" s="7"/>
      <c r="Q74" s="7"/>
      <c r="R74" s="7">
        <v>1</v>
      </c>
      <c r="S74" s="7">
        <v>1</v>
      </c>
      <c r="T74" s="7">
        <v>9</v>
      </c>
      <c r="U74" s="7"/>
      <c r="V74" s="7">
        <v>1</v>
      </c>
      <c r="W74" s="7"/>
      <c r="X74" s="15"/>
      <c r="Y74" s="27">
        <f t="shared" si="5"/>
        <v>1</v>
      </c>
      <c r="Z74" s="15">
        <f t="shared" si="6"/>
        <v>12</v>
      </c>
      <c r="AA74" s="20">
        <f t="shared" si="4"/>
        <v>13</v>
      </c>
      <c r="AC74" s="21" t="s">
        <v>105</v>
      </c>
      <c r="AE74" s="114"/>
    </row>
    <row r="75" spans="1:31" s="20" customFormat="1" ht="12.75">
      <c r="A75" s="35">
        <v>500702</v>
      </c>
      <c r="B75" s="7" t="s">
        <v>381</v>
      </c>
      <c r="C75" s="8" t="s">
        <v>562</v>
      </c>
      <c r="D75" s="7" t="s">
        <v>380</v>
      </c>
      <c r="E75" s="7" t="s">
        <v>18</v>
      </c>
      <c r="F75" s="15" t="s">
        <v>373</v>
      </c>
      <c r="G75" s="50">
        <v>1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2</v>
      </c>
      <c r="U75" s="7"/>
      <c r="V75" s="7"/>
      <c r="W75" s="7"/>
      <c r="X75" s="15"/>
      <c r="Y75" s="27">
        <f t="shared" si="5"/>
        <v>1</v>
      </c>
      <c r="Z75" s="15">
        <f t="shared" si="6"/>
        <v>2</v>
      </c>
      <c r="AA75" s="20">
        <f t="shared" si="4"/>
        <v>3</v>
      </c>
      <c r="AC75" s="21" t="s">
        <v>105</v>
      </c>
      <c r="AE75" s="114"/>
    </row>
    <row r="76" spans="1:31" s="20" customFormat="1" ht="12.75">
      <c r="A76" s="35">
        <v>500702</v>
      </c>
      <c r="B76" s="7" t="s">
        <v>379</v>
      </c>
      <c r="C76" s="8" t="s">
        <v>562</v>
      </c>
      <c r="D76" s="7" t="s">
        <v>378</v>
      </c>
      <c r="E76" s="7" t="s">
        <v>18</v>
      </c>
      <c r="F76" s="15" t="s">
        <v>373</v>
      </c>
      <c r="G76" s="50"/>
      <c r="H76" s="7"/>
      <c r="I76" s="7">
        <v>1</v>
      </c>
      <c r="J76" s="7"/>
      <c r="K76" s="7"/>
      <c r="L76" s="7"/>
      <c r="M76" s="7"/>
      <c r="N76" s="7"/>
      <c r="O76" s="7"/>
      <c r="P76" s="7"/>
      <c r="Q76" s="7"/>
      <c r="R76" s="7"/>
      <c r="S76" s="7">
        <v>9</v>
      </c>
      <c r="T76" s="7">
        <v>4</v>
      </c>
      <c r="U76" s="7"/>
      <c r="V76" s="7">
        <v>1</v>
      </c>
      <c r="W76" s="7"/>
      <c r="X76" s="15"/>
      <c r="Y76" s="27">
        <f t="shared" si="5"/>
        <v>10</v>
      </c>
      <c r="Z76" s="15">
        <f t="shared" si="6"/>
        <v>5</v>
      </c>
      <c r="AA76" s="20">
        <f t="shared" si="4"/>
        <v>15</v>
      </c>
      <c r="AC76" s="21" t="s">
        <v>108</v>
      </c>
      <c r="AE76" s="114"/>
    </row>
    <row r="77" spans="1:31" s="20" customFormat="1" ht="12.75">
      <c r="A77" s="35">
        <v>500703</v>
      </c>
      <c r="B77" s="7" t="s">
        <v>383</v>
      </c>
      <c r="C77" s="8" t="s">
        <v>562</v>
      </c>
      <c r="D77" s="7" t="s">
        <v>382</v>
      </c>
      <c r="E77" s="7" t="s">
        <v>18</v>
      </c>
      <c r="F77" s="15" t="s">
        <v>373</v>
      </c>
      <c r="G77" s="50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1</v>
      </c>
      <c r="S77" s="7">
        <v>2</v>
      </c>
      <c r="T77" s="7">
        <v>8</v>
      </c>
      <c r="U77" s="7"/>
      <c r="V77" s="7">
        <v>1</v>
      </c>
      <c r="W77" s="7"/>
      <c r="X77" s="15"/>
      <c r="Y77" s="27">
        <f t="shared" si="5"/>
        <v>2</v>
      </c>
      <c r="Z77" s="15">
        <f t="shared" si="6"/>
        <v>10</v>
      </c>
      <c r="AA77" s="20">
        <f t="shared" si="4"/>
        <v>12</v>
      </c>
      <c r="AC77" s="21" t="s">
        <v>105</v>
      </c>
      <c r="AE77" s="114"/>
    </row>
    <row r="78" spans="1:31" s="20" customFormat="1" ht="12.75">
      <c r="A78" s="35">
        <v>500901</v>
      </c>
      <c r="B78" s="7" t="s">
        <v>385</v>
      </c>
      <c r="C78" s="8" t="s">
        <v>562</v>
      </c>
      <c r="D78" s="7" t="s">
        <v>384</v>
      </c>
      <c r="E78" s="7" t="s">
        <v>18</v>
      </c>
      <c r="F78" s="15" t="s">
        <v>373</v>
      </c>
      <c r="G78" s="5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>
        <v>3</v>
      </c>
      <c r="T78" s="7">
        <v>3</v>
      </c>
      <c r="U78" s="7"/>
      <c r="V78" s="7">
        <v>1</v>
      </c>
      <c r="W78" s="7"/>
      <c r="X78" s="15"/>
      <c r="Y78" s="27">
        <f t="shared" si="5"/>
        <v>3</v>
      </c>
      <c r="Z78" s="15">
        <f t="shared" si="6"/>
        <v>4</v>
      </c>
      <c r="AA78" s="20">
        <f t="shared" si="4"/>
        <v>7</v>
      </c>
      <c r="AC78" s="21" t="s">
        <v>105</v>
      </c>
      <c r="AE78" s="114"/>
    </row>
    <row r="79" spans="1:31" s="20" customFormat="1" ht="12.75">
      <c r="A79" s="35">
        <v>500901</v>
      </c>
      <c r="B79" s="7" t="s">
        <v>387</v>
      </c>
      <c r="C79" s="8" t="s">
        <v>562</v>
      </c>
      <c r="D79" s="7" t="s">
        <v>386</v>
      </c>
      <c r="E79" s="7" t="s">
        <v>18</v>
      </c>
      <c r="F79" s="15" t="s">
        <v>373</v>
      </c>
      <c r="G79" s="50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1</v>
      </c>
      <c r="S79" s="7">
        <v>10</v>
      </c>
      <c r="T79" s="7">
        <v>4</v>
      </c>
      <c r="U79" s="7">
        <v>2</v>
      </c>
      <c r="V79" s="7">
        <v>1</v>
      </c>
      <c r="W79" s="7"/>
      <c r="X79" s="15"/>
      <c r="Y79" s="27">
        <f t="shared" si="5"/>
        <v>12</v>
      </c>
      <c r="Z79" s="15">
        <f t="shared" si="6"/>
        <v>6</v>
      </c>
      <c r="AA79" s="20">
        <f t="shared" si="4"/>
        <v>18</v>
      </c>
      <c r="AC79" s="21" t="s">
        <v>109</v>
      </c>
      <c r="AE79" s="114"/>
    </row>
    <row r="80" spans="1:31" s="20" customFormat="1" ht="12.75">
      <c r="A80" s="35">
        <v>510201</v>
      </c>
      <c r="B80" s="7" t="s">
        <v>389</v>
      </c>
      <c r="C80" s="8" t="s">
        <v>562</v>
      </c>
      <c r="D80" s="7" t="s">
        <v>388</v>
      </c>
      <c r="E80" s="7" t="s">
        <v>28</v>
      </c>
      <c r="F80" s="15" t="s">
        <v>28</v>
      </c>
      <c r="G80" s="5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1</v>
      </c>
      <c r="T80" s="7">
        <v>46</v>
      </c>
      <c r="U80" s="7"/>
      <c r="V80" s="7">
        <v>6</v>
      </c>
      <c r="W80" s="7"/>
      <c r="X80" s="15"/>
      <c r="Y80" s="27">
        <f t="shared" si="5"/>
        <v>1</v>
      </c>
      <c r="Z80" s="15">
        <f t="shared" si="6"/>
        <v>52</v>
      </c>
      <c r="AA80" s="20">
        <f t="shared" si="4"/>
        <v>53</v>
      </c>
      <c r="AC80" s="21" t="s">
        <v>104</v>
      </c>
      <c r="AD80" s="20">
        <f>SUM(AA80:AA85)</f>
        <v>289</v>
      </c>
      <c r="AE80" s="114">
        <v>51</v>
      </c>
    </row>
    <row r="81" spans="1:31" s="20" customFormat="1" ht="12.75">
      <c r="A81" s="35">
        <v>510701</v>
      </c>
      <c r="B81" s="7" t="s">
        <v>391</v>
      </c>
      <c r="C81" s="8" t="s">
        <v>562</v>
      </c>
      <c r="D81" s="7" t="s">
        <v>390</v>
      </c>
      <c r="E81" s="7" t="s">
        <v>29</v>
      </c>
      <c r="F81" s="15" t="s">
        <v>29</v>
      </c>
      <c r="G81" s="5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1</v>
      </c>
      <c r="U81" s="7">
        <v>1</v>
      </c>
      <c r="V81" s="7">
        <v>1</v>
      </c>
      <c r="W81" s="7"/>
      <c r="X81" s="15"/>
      <c r="Y81" s="27">
        <f t="shared" si="5"/>
        <v>1</v>
      </c>
      <c r="Z81" s="15">
        <f t="shared" si="6"/>
        <v>2</v>
      </c>
      <c r="AA81" s="20">
        <f t="shared" si="4"/>
        <v>3</v>
      </c>
      <c r="AC81" s="21" t="s">
        <v>586</v>
      </c>
      <c r="AE81" s="114"/>
    </row>
    <row r="82" spans="1:31" s="20" customFormat="1" ht="12.75">
      <c r="A82" s="35">
        <v>511005</v>
      </c>
      <c r="B82" s="7" t="s">
        <v>393</v>
      </c>
      <c r="C82" s="8" t="s">
        <v>562</v>
      </c>
      <c r="D82" s="7" t="s">
        <v>392</v>
      </c>
      <c r="E82" s="7" t="s">
        <v>41</v>
      </c>
      <c r="F82" s="15" t="s">
        <v>243</v>
      </c>
      <c r="G82" s="50"/>
      <c r="H82" s="7"/>
      <c r="I82" s="7"/>
      <c r="J82" s="7"/>
      <c r="K82" s="7"/>
      <c r="L82" s="7"/>
      <c r="M82" s="7"/>
      <c r="N82" s="7">
        <v>1</v>
      </c>
      <c r="O82" s="7"/>
      <c r="P82" s="7"/>
      <c r="Q82" s="7"/>
      <c r="R82" s="7">
        <v>1</v>
      </c>
      <c r="S82" s="7">
        <v>2</v>
      </c>
      <c r="T82" s="7">
        <v>2</v>
      </c>
      <c r="U82" s="7">
        <v>1</v>
      </c>
      <c r="V82" s="7"/>
      <c r="W82" s="7"/>
      <c r="X82" s="15"/>
      <c r="Y82" s="27">
        <f t="shared" si="5"/>
        <v>3</v>
      </c>
      <c r="Z82" s="15">
        <f t="shared" si="6"/>
        <v>4</v>
      </c>
      <c r="AA82" s="20">
        <f t="shared" si="4"/>
        <v>7</v>
      </c>
      <c r="AC82" s="21" t="s">
        <v>104</v>
      </c>
      <c r="AE82" s="114"/>
    </row>
    <row r="83" spans="1:31" s="20" customFormat="1" ht="12.75">
      <c r="A83" s="35">
        <v>512003</v>
      </c>
      <c r="B83" s="7" t="s">
        <v>395</v>
      </c>
      <c r="C83" s="8" t="s">
        <v>562</v>
      </c>
      <c r="D83" s="7" t="s">
        <v>394</v>
      </c>
      <c r="E83" s="7" t="s">
        <v>17</v>
      </c>
      <c r="F83" s="15" t="s">
        <v>31</v>
      </c>
      <c r="G83" s="50"/>
      <c r="H83" s="7"/>
      <c r="I83" s="7"/>
      <c r="J83" s="7"/>
      <c r="K83" s="7"/>
      <c r="L83" s="7"/>
      <c r="M83" s="7"/>
      <c r="N83" s="7">
        <v>1</v>
      </c>
      <c r="O83" s="7"/>
      <c r="P83" s="7"/>
      <c r="Q83" s="7"/>
      <c r="R83" s="7"/>
      <c r="S83" s="7">
        <v>1</v>
      </c>
      <c r="T83" s="7">
        <v>1</v>
      </c>
      <c r="U83" s="7"/>
      <c r="V83" s="7"/>
      <c r="W83" s="7"/>
      <c r="X83" s="15"/>
      <c r="Y83" s="27">
        <f t="shared" si="5"/>
        <v>1</v>
      </c>
      <c r="Z83" s="15">
        <f t="shared" si="6"/>
        <v>2</v>
      </c>
      <c r="AA83" s="20">
        <f t="shared" si="4"/>
        <v>3</v>
      </c>
      <c r="AC83" s="21" t="s">
        <v>104</v>
      </c>
      <c r="AE83" s="114"/>
    </row>
    <row r="84" spans="1:31" s="20" customFormat="1" ht="12.75">
      <c r="A84" s="35">
        <v>513101</v>
      </c>
      <c r="B84" s="7" t="s">
        <v>397</v>
      </c>
      <c r="C84" s="8" t="s">
        <v>562</v>
      </c>
      <c r="D84" s="7" t="s">
        <v>396</v>
      </c>
      <c r="E84" s="7" t="s">
        <v>41</v>
      </c>
      <c r="F84" s="15" t="s">
        <v>243</v>
      </c>
      <c r="G84" s="50"/>
      <c r="H84" s="7">
        <v>1</v>
      </c>
      <c r="I84" s="7">
        <v>2</v>
      </c>
      <c r="J84" s="7"/>
      <c r="K84" s="7"/>
      <c r="L84" s="7"/>
      <c r="M84" s="7"/>
      <c r="N84" s="7">
        <v>3</v>
      </c>
      <c r="O84" s="7"/>
      <c r="P84" s="7"/>
      <c r="Q84" s="7"/>
      <c r="R84" s="7">
        <v>1</v>
      </c>
      <c r="S84" s="7">
        <v>4</v>
      </c>
      <c r="T84" s="7">
        <v>32</v>
      </c>
      <c r="U84" s="7"/>
      <c r="V84" s="7">
        <v>1</v>
      </c>
      <c r="W84" s="7"/>
      <c r="X84" s="15"/>
      <c r="Y84" s="27">
        <f t="shared" si="5"/>
        <v>6</v>
      </c>
      <c r="Z84" s="15">
        <f t="shared" si="6"/>
        <v>38</v>
      </c>
      <c r="AA84" s="20">
        <f t="shared" si="4"/>
        <v>44</v>
      </c>
      <c r="AC84" s="21" t="s">
        <v>104</v>
      </c>
      <c r="AE84" s="114"/>
    </row>
    <row r="85" spans="1:31" s="20" customFormat="1" ht="12.75">
      <c r="A85" s="35">
        <v>513801</v>
      </c>
      <c r="B85" s="7" t="s">
        <v>399</v>
      </c>
      <c r="C85" s="8" t="s">
        <v>562</v>
      </c>
      <c r="D85" s="7" t="s">
        <v>398</v>
      </c>
      <c r="E85" s="7" t="s">
        <v>43</v>
      </c>
      <c r="F85" s="15" t="s">
        <v>400</v>
      </c>
      <c r="G85" s="50"/>
      <c r="H85" s="7"/>
      <c r="I85" s="7">
        <v>1</v>
      </c>
      <c r="J85" s="7">
        <v>5</v>
      </c>
      <c r="K85" s="7"/>
      <c r="L85" s="7">
        <v>1</v>
      </c>
      <c r="M85" s="7"/>
      <c r="N85" s="7">
        <v>2</v>
      </c>
      <c r="O85" s="7"/>
      <c r="P85" s="7"/>
      <c r="Q85" s="7"/>
      <c r="R85" s="7">
        <v>4</v>
      </c>
      <c r="S85" s="7">
        <v>14</v>
      </c>
      <c r="T85" s="7">
        <v>129</v>
      </c>
      <c r="U85" s="7">
        <v>1</v>
      </c>
      <c r="V85" s="7">
        <v>22</v>
      </c>
      <c r="W85" s="7"/>
      <c r="X85" s="15"/>
      <c r="Y85" s="27">
        <f t="shared" si="5"/>
        <v>16</v>
      </c>
      <c r="Z85" s="15">
        <f t="shared" si="6"/>
        <v>163</v>
      </c>
      <c r="AA85" s="20">
        <f t="shared" si="4"/>
        <v>179</v>
      </c>
      <c r="AC85" s="21" t="s">
        <v>104</v>
      </c>
      <c r="AE85" s="114"/>
    </row>
    <row r="86" spans="1:31" s="20" customFormat="1" ht="12.75">
      <c r="A86" s="35">
        <v>520101</v>
      </c>
      <c r="B86" s="7" t="s">
        <v>402</v>
      </c>
      <c r="C86" s="8" t="s">
        <v>562</v>
      </c>
      <c r="D86" s="7" t="s">
        <v>401</v>
      </c>
      <c r="E86" s="7" t="s">
        <v>29</v>
      </c>
      <c r="F86" s="15" t="s">
        <v>29</v>
      </c>
      <c r="G86" s="50"/>
      <c r="H86" s="7"/>
      <c r="I86" s="7"/>
      <c r="J86" s="7"/>
      <c r="K86" s="7"/>
      <c r="L86" s="7"/>
      <c r="M86" s="7"/>
      <c r="N86" s="7">
        <v>1</v>
      </c>
      <c r="O86" s="7"/>
      <c r="P86" s="7"/>
      <c r="Q86" s="7"/>
      <c r="R86" s="7">
        <v>1</v>
      </c>
      <c r="S86" s="7"/>
      <c r="T86" s="7">
        <v>1</v>
      </c>
      <c r="U86" s="7"/>
      <c r="V86" s="7">
        <v>1</v>
      </c>
      <c r="W86" s="7"/>
      <c r="X86" s="15"/>
      <c r="Y86" s="27">
        <f t="shared" si="5"/>
        <v>0</v>
      </c>
      <c r="Z86" s="15">
        <f t="shared" si="6"/>
        <v>4</v>
      </c>
      <c r="AA86" s="20">
        <f t="shared" si="4"/>
        <v>4</v>
      </c>
      <c r="AC86" s="21" t="s">
        <v>107</v>
      </c>
      <c r="AD86" s="20">
        <f>SUM(AA86:AA95)</f>
        <v>360</v>
      </c>
      <c r="AE86" s="114">
        <v>52</v>
      </c>
    </row>
    <row r="87" spans="1:31" s="20" customFormat="1" ht="12.75">
      <c r="A87" s="35">
        <v>520101</v>
      </c>
      <c r="B87" s="7" t="s">
        <v>404</v>
      </c>
      <c r="C87" s="8" t="s">
        <v>562</v>
      </c>
      <c r="D87" s="7" t="s">
        <v>403</v>
      </c>
      <c r="E87" s="7" t="s">
        <v>29</v>
      </c>
      <c r="F87" s="15" t="s">
        <v>29</v>
      </c>
      <c r="G87" s="50"/>
      <c r="H87" s="7"/>
      <c r="I87" s="7"/>
      <c r="J87" s="7"/>
      <c r="K87" s="7"/>
      <c r="L87" s="7"/>
      <c r="M87" s="7"/>
      <c r="N87" s="7"/>
      <c r="O87" s="7">
        <v>1</v>
      </c>
      <c r="P87" s="7"/>
      <c r="Q87" s="7">
        <v>1</v>
      </c>
      <c r="R87" s="7"/>
      <c r="S87" s="7"/>
      <c r="T87" s="7">
        <v>1</v>
      </c>
      <c r="U87" s="7">
        <v>3</v>
      </c>
      <c r="V87" s="7"/>
      <c r="W87" s="7"/>
      <c r="X87" s="15"/>
      <c r="Y87" s="27">
        <f t="shared" si="5"/>
        <v>5</v>
      </c>
      <c r="Z87" s="15">
        <f t="shared" si="6"/>
        <v>1</v>
      </c>
      <c r="AA87" s="20">
        <f t="shared" si="4"/>
        <v>6</v>
      </c>
      <c r="AC87" s="21" t="s">
        <v>586</v>
      </c>
      <c r="AE87" s="114"/>
    </row>
    <row r="88" spans="1:31" s="20" customFormat="1" ht="12.75">
      <c r="A88" s="35">
        <v>520201</v>
      </c>
      <c r="B88" s="7" t="s">
        <v>406</v>
      </c>
      <c r="C88" s="8" t="s">
        <v>562</v>
      </c>
      <c r="D88" s="7" t="s">
        <v>405</v>
      </c>
      <c r="E88" s="7" t="s">
        <v>32</v>
      </c>
      <c r="F88" s="15" t="s">
        <v>32</v>
      </c>
      <c r="G88" s="50"/>
      <c r="H88" s="7"/>
      <c r="I88" s="7">
        <v>1</v>
      </c>
      <c r="J88" s="7">
        <v>1</v>
      </c>
      <c r="K88" s="7"/>
      <c r="L88" s="7"/>
      <c r="M88" s="7">
        <v>1</v>
      </c>
      <c r="N88" s="7">
        <v>1</v>
      </c>
      <c r="O88" s="7"/>
      <c r="P88" s="7"/>
      <c r="Q88" s="7">
        <v>1</v>
      </c>
      <c r="R88" s="7">
        <v>2</v>
      </c>
      <c r="S88" s="7">
        <v>32</v>
      </c>
      <c r="T88" s="7">
        <v>33</v>
      </c>
      <c r="U88" s="7">
        <v>1</v>
      </c>
      <c r="V88" s="7">
        <v>2</v>
      </c>
      <c r="W88" s="7"/>
      <c r="X88" s="15"/>
      <c r="Y88" s="27">
        <f t="shared" si="5"/>
        <v>36</v>
      </c>
      <c r="Z88" s="15">
        <f t="shared" si="6"/>
        <v>39</v>
      </c>
      <c r="AA88" s="20">
        <f t="shared" si="4"/>
        <v>75</v>
      </c>
      <c r="AC88" s="21" t="s">
        <v>104</v>
      </c>
      <c r="AE88" s="114"/>
    </row>
    <row r="89" spans="1:31" s="20" customFormat="1" ht="12.75">
      <c r="A89" s="35">
        <v>520201</v>
      </c>
      <c r="B89" s="7" t="s">
        <v>408</v>
      </c>
      <c r="C89" s="8" t="s">
        <v>562</v>
      </c>
      <c r="D89" s="7" t="s">
        <v>407</v>
      </c>
      <c r="E89" s="7" t="s">
        <v>32</v>
      </c>
      <c r="F89" s="15" t="s">
        <v>32</v>
      </c>
      <c r="G89" s="50">
        <v>1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>
        <v>18</v>
      </c>
      <c r="T89" s="7">
        <v>11</v>
      </c>
      <c r="U89" s="7">
        <v>2</v>
      </c>
      <c r="V89" s="7">
        <v>4</v>
      </c>
      <c r="W89" s="7"/>
      <c r="X89" s="15"/>
      <c r="Y89" s="27">
        <f t="shared" si="5"/>
        <v>21</v>
      </c>
      <c r="Z89" s="15">
        <f t="shared" si="6"/>
        <v>15</v>
      </c>
      <c r="AA89" s="20">
        <f t="shared" si="4"/>
        <v>36</v>
      </c>
      <c r="AC89" s="21" t="s">
        <v>104</v>
      </c>
      <c r="AE89" s="114"/>
    </row>
    <row r="90" spans="1:31" s="20" customFormat="1" ht="12.75">
      <c r="A90" s="35">
        <v>520203</v>
      </c>
      <c r="B90" s="7" t="s">
        <v>410</v>
      </c>
      <c r="C90" s="8" t="s">
        <v>562</v>
      </c>
      <c r="D90" s="7" t="s">
        <v>409</v>
      </c>
      <c r="E90" s="7" t="s">
        <v>32</v>
      </c>
      <c r="F90" s="15" t="s">
        <v>32</v>
      </c>
      <c r="G90" s="50"/>
      <c r="H90" s="7"/>
      <c r="I90" s="7"/>
      <c r="J90" s="7">
        <v>1</v>
      </c>
      <c r="K90" s="7"/>
      <c r="L90" s="7"/>
      <c r="M90" s="7">
        <v>1</v>
      </c>
      <c r="N90" s="7">
        <v>2</v>
      </c>
      <c r="O90" s="7"/>
      <c r="P90" s="7"/>
      <c r="Q90" s="7"/>
      <c r="R90" s="7">
        <v>1</v>
      </c>
      <c r="S90" s="7">
        <v>18</v>
      </c>
      <c r="T90" s="7">
        <v>5</v>
      </c>
      <c r="U90" s="7">
        <v>2</v>
      </c>
      <c r="V90" s="7">
        <v>1</v>
      </c>
      <c r="W90" s="7"/>
      <c r="X90" s="15"/>
      <c r="Y90" s="27">
        <f t="shared" si="5"/>
        <v>21</v>
      </c>
      <c r="Z90" s="15">
        <f t="shared" si="6"/>
        <v>10</v>
      </c>
      <c r="AA90" s="20">
        <f t="shared" si="4"/>
        <v>31</v>
      </c>
      <c r="AC90" s="21" t="s">
        <v>104</v>
      </c>
      <c r="AE90" s="114"/>
    </row>
    <row r="91" spans="1:31" s="20" customFormat="1" ht="12.75">
      <c r="A91" s="35">
        <v>520301</v>
      </c>
      <c r="B91" s="7" t="s">
        <v>412</v>
      </c>
      <c r="C91" s="8" t="s">
        <v>562</v>
      </c>
      <c r="D91" s="7" t="s">
        <v>411</v>
      </c>
      <c r="E91" s="7" t="s">
        <v>32</v>
      </c>
      <c r="F91" s="15" t="s">
        <v>32</v>
      </c>
      <c r="G91" s="50"/>
      <c r="H91" s="7">
        <v>1</v>
      </c>
      <c r="I91" s="7">
        <v>2</v>
      </c>
      <c r="J91" s="7">
        <v>2</v>
      </c>
      <c r="K91" s="7"/>
      <c r="L91" s="7"/>
      <c r="M91" s="7">
        <v>3</v>
      </c>
      <c r="N91" s="7">
        <v>1</v>
      </c>
      <c r="O91" s="7"/>
      <c r="P91" s="7"/>
      <c r="Q91" s="7">
        <v>4</v>
      </c>
      <c r="R91" s="7">
        <v>5</v>
      </c>
      <c r="S91" s="7">
        <v>44</v>
      </c>
      <c r="T91" s="7">
        <v>29</v>
      </c>
      <c r="U91" s="7">
        <v>2</v>
      </c>
      <c r="V91" s="7">
        <v>3</v>
      </c>
      <c r="W91" s="7"/>
      <c r="X91" s="15"/>
      <c r="Y91" s="27">
        <f t="shared" si="5"/>
        <v>55</v>
      </c>
      <c r="Z91" s="15">
        <f t="shared" si="6"/>
        <v>41</v>
      </c>
      <c r="AA91" s="20">
        <f t="shared" si="4"/>
        <v>96</v>
      </c>
      <c r="AC91" s="21" t="s">
        <v>104</v>
      </c>
      <c r="AE91" s="114"/>
    </row>
    <row r="92" spans="1:31" s="20" customFormat="1" ht="12.75">
      <c r="A92" s="35">
        <v>520801</v>
      </c>
      <c r="B92" s="7" t="s">
        <v>414</v>
      </c>
      <c r="C92" s="8" t="s">
        <v>562</v>
      </c>
      <c r="D92" s="7" t="s">
        <v>413</v>
      </c>
      <c r="E92" s="7" t="s">
        <v>32</v>
      </c>
      <c r="F92" s="15" t="s">
        <v>32</v>
      </c>
      <c r="G92" s="50">
        <v>1</v>
      </c>
      <c r="H92" s="7"/>
      <c r="I92" s="7">
        <v>2</v>
      </c>
      <c r="J92" s="7">
        <v>1</v>
      </c>
      <c r="K92" s="7">
        <v>1</v>
      </c>
      <c r="L92" s="7"/>
      <c r="M92" s="7">
        <v>1</v>
      </c>
      <c r="N92" s="7"/>
      <c r="O92" s="7">
        <v>1</v>
      </c>
      <c r="P92" s="7"/>
      <c r="Q92" s="7"/>
      <c r="R92" s="7">
        <v>1</v>
      </c>
      <c r="S92" s="7">
        <v>28</v>
      </c>
      <c r="T92" s="7">
        <v>9</v>
      </c>
      <c r="U92" s="7">
        <v>3</v>
      </c>
      <c r="V92" s="7">
        <v>1</v>
      </c>
      <c r="W92" s="7"/>
      <c r="X92" s="15"/>
      <c r="Y92" s="27">
        <f t="shared" si="5"/>
        <v>37</v>
      </c>
      <c r="Z92" s="15">
        <f t="shared" si="6"/>
        <v>12</v>
      </c>
      <c r="AA92" s="20">
        <f t="shared" si="4"/>
        <v>49</v>
      </c>
      <c r="AC92" s="21" t="s">
        <v>104</v>
      </c>
      <c r="AE92" s="114"/>
    </row>
    <row r="93" spans="1:31" s="20" customFormat="1" ht="12.75">
      <c r="A93" s="35">
        <v>521101</v>
      </c>
      <c r="B93" s="7" t="s">
        <v>416</v>
      </c>
      <c r="C93" s="8" t="s">
        <v>562</v>
      </c>
      <c r="D93" s="7" t="s">
        <v>415</v>
      </c>
      <c r="E93" s="7" t="s">
        <v>32</v>
      </c>
      <c r="F93" s="15" t="s">
        <v>32</v>
      </c>
      <c r="G93" s="50"/>
      <c r="H93" s="7"/>
      <c r="I93" s="7"/>
      <c r="J93" s="7"/>
      <c r="K93" s="7"/>
      <c r="L93" s="7"/>
      <c r="M93" s="7"/>
      <c r="N93" s="7">
        <v>1</v>
      </c>
      <c r="O93" s="7"/>
      <c r="P93" s="7"/>
      <c r="Q93" s="7"/>
      <c r="R93" s="7">
        <v>3</v>
      </c>
      <c r="S93" s="7">
        <v>2</v>
      </c>
      <c r="T93" s="7">
        <v>5</v>
      </c>
      <c r="U93" s="7"/>
      <c r="V93" s="7"/>
      <c r="W93" s="7"/>
      <c r="X93" s="15"/>
      <c r="Y93" s="27">
        <f t="shared" si="5"/>
        <v>2</v>
      </c>
      <c r="Z93" s="15">
        <f t="shared" si="6"/>
        <v>9</v>
      </c>
      <c r="AA93" s="20">
        <f t="shared" si="4"/>
        <v>11</v>
      </c>
      <c r="AC93" s="21" t="s">
        <v>104</v>
      </c>
      <c r="AE93" s="114"/>
    </row>
    <row r="94" spans="1:31" s="20" customFormat="1" ht="12.75">
      <c r="A94" s="35">
        <v>521401</v>
      </c>
      <c r="B94" s="7" t="s">
        <v>418</v>
      </c>
      <c r="C94" s="8" t="s">
        <v>562</v>
      </c>
      <c r="D94" s="7" t="s">
        <v>417</v>
      </c>
      <c r="E94" s="7" t="s">
        <v>32</v>
      </c>
      <c r="F94" s="15" t="s">
        <v>32</v>
      </c>
      <c r="G94" s="50"/>
      <c r="H94" s="7"/>
      <c r="I94" s="7"/>
      <c r="J94" s="7"/>
      <c r="K94" s="7"/>
      <c r="L94" s="7"/>
      <c r="M94" s="7"/>
      <c r="N94" s="7"/>
      <c r="O94" s="7"/>
      <c r="P94" s="7"/>
      <c r="Q94" s="7"/>
      <c r="R94" s="7">
        <v>1</v>
      </c>
      <c r="S94" s="7">
        <v>13</v>
      </c>
      <c r="T94" s="7">
        <v>26</v>
      </c>
      <c r="U94" s="7">
        <v>1</v>
      </c>
      <c r="V94" s="7">
        <v>1</v>
      </c>
      <c r="W94" s="7"/>
      <c r="X94" s="15"/>
      <c r="Y94" s="27">
        <f t="shared" si="5"/>
        <v>14</v>
      </c>
      <c r="Z94" s="15">
        <f t="shared" si="6"/>
        <v>28</v>
      </c>
      <c r="AA94" s="20">
        <f t="shared" si="4"/>
        <v>42</v>
      </c>
      <c r="AC94" s="21" t="s">
        <v>104</v>
      </c>
      <c r="AE94" s="114"/>
    </row>
    <row r="95" spans="1:31" s="20" customFormat="1" ht="12.75">
      <c r="A95" s="35">
        <v>521904</v>
      </c>
      <c r="B95" s="7" t="s">
        <v>420</v>
      </c>
      <c r="C95" s="8" t="s">
        <v>562</v>
      </c>
      <c r="D95" s="7" t="s">
        <v>419</v>
      </c>
      <c r="E95" s="7" t="s">
        <v>28</v>
      </c>
      <c r="F95" s="15" t="s">
        <v>28</v>
      </c>
      <c r="G95" s="5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v>10</v>
      </c>
      <c r="U95" s="7"/>
      <c r="V95" s="7"/>
      <c r="W95" s="7"/>
      <c r="X95" s="15"/>
      <c r="Y95" s="27">
        <f t="shared" si="5"/>
        <v>0</v>
      </c>
      <c r="Z95" s="15">
        <f t="shared" si="6"/>
        <v>10</v>
      </c>
      <c r="AA95" s="20">
        <f t="shared" si="4"/>
        <v>10</v>
      </c>
      <c r="AC95" s="21" t="s">
        <v>104</v>
      </c>
      <c r="AE95" s="114"/>
    </row>
    <row r="96" spans="1:31" s="20" customFormat="1" ht="12.75">
      <c r="A96" s="36">
        <v>540101</v>
      </c>
      <c r="B96" s="16" t="s">
        <v>571</v>
      </c>
      <c r="C96" s="17" t="s">
        <v>562</v>
      </c>
      <c r="D96" s="16" t="s">
        <v>421</v>
      </c>
      <c r="E96" s="16" t="s">
        <v>18</v>
      </c>
      <c r="F96" s="18" t="s">
        <v>261</v>
      </c>
      <c r="G96" s="51"/>
      <c r="H96" s="16"/>
      <c r="I96" s="16"/>
      <c r="J96" s="16"/>
      <c r="K96" s="16"/>
      <c r="L96" s="16"/>
      <c r="M96" s="16">
        <v>1</v>
      </c>
      <c r="N96" s="16"/>
      <c r="O96" s="16"/>
      <c r="P96" s="16"/>
      <c r="Q96" s="16"/>
      <c r="R96" s="16"/>
      <c r="S96" s="16">
        <v>26</v>
      </c>
      <c r="T96" s="16">
        <v>15</v>
      </c>
      <c r="U96" s="16">
        <v>9</v>
      </c>
      <c r="V96" s="16">
        <v>2</v>
      </c>
      <c r="W96" s="16"/>
      <c r="X96" s="18"/>
      <c r="Y96" s="28">
        <f t="shared" si="5"/>
        <v>36</v>
      </c>
      <c r="Z96" s="18">
        <f t="shared" si="6"/>
        <v>17</v>
      </c>
      <c r="AA96" s="20">
        <f t="shared" si="4"/>
        <v>53</v>
      </c>
      <c r="AC96" s="21" t="s">
        <v>105</v>
      </c>
      <c r="AD96" s="20">
        <f>SUM(AA96)</f>
        <v>53</v>
      </c>
      <c r="AE96" s="114">
        <v>54</v>
      </c>
    </row>
    <row r="97" spans="1:31" s="20" customFormat="1" ht="12.75">
      <c r="A97" s="21" t="s">
        <v>1</v>
      </c>
      <c r="C97" s="21"/>
      <c r="D97" s="46"/>
      <c r="E97" s="21"/>
      <c r="F97" s="21"/>
      <c r="G97" s="20">
        <f aca="true" t="shared" si="7" ref="G97:Z97">SUM(G7:G96)</f>
        <v>8</v>
      </c>
      <c r="H97" s="20">
        <f t="shared" si="7"/>
        <v>9</v>
      </c>
      <c r="I97" s="20">
        <f t="shared" si="7"/>
        <v>34</v>
      </c>
      <c r="J97" s="20">
        <f t="shared" si="7"/>
        <v>64</v>
      </c>
      <c r="K97" s="20">
        <f t="shared" si="7"/>
        <v>3</v>
      </c>
      <c r="L97" s="20">
        <f t="shared" si="7"/>
        <v>5</v>
      </c>
      <c r="M97" s="20">
        <f t="shared" si="7"/>
        <v>28</v>
      </c>
      <c r="N97" s="20">
        <f t="shared" si="7"/>
        <v>34</v>
      </c>
      <c r="O97" s="20">
        <f>SUM(O7:O96)</f>
        <v>3</v>
      </c>
      <c r="P97" s="20">
        <f>SUM(P7:P96)</f>
        <v>0</v>
      </c>
      <c r="Q97" s="20">
        <f t="shared" si="7"/>
        <v>47</v>
      </c>
      <c r="R97" s="20">
        <f t="shared" si="7"/>
        <v>83</v>
      </c>
      <c r="S97" s="20">
        <f t="shared" si="7"/>
        <v>820</v>
      </c>
      <c r="T97" s="20">
        <f t="shared" si="7"/>
        <v>1185</v>
      </c>
      <c r="U97" s="20">
        <f t="shared" si="7"/>
        <v>122</v>
      </c>
      <c r="V97" s="20">
        <f t="shared" si="7"/>
        <v>166</v>
      </c>
      <c r="W97" s="20">
        <f>SUM(W7:W96)</f>
        <v>0</v>
      </c>
      <c r="X97" s="20">
        <f>SUM(X7:X96)</f>
        <v>3</v>
      </c>
      <c r="Y97" s="20">
        <f t="shared" si="7"/>
        <v>1065</v>
      </c>
      <c r="Z97" s="20">
        <f t="shared" si="7"/>
        <v>1549</v>
      </c>
      <c r="AA97" s="20">
        <f>SUM(AA7:AA96)</f>
        <v>2614</v>
      </c>
      <c r="AC97" s="21"/>
      <c r="AD97" s="20">
        <f>SUM(AD7:AD96)</f>
        <v>2614</v>
      </c>
      <c r="AE97" s="114"/>
    </row>
    <row r="98" spans="1:31" s="20" customFormat="1" ht="12.75">
      <c r="A98" s="21"/>
      <c r="C98" s="21"/>
      <c r="D98" s="46"/>
      <c r="E98" s="21"/>
      <c r="F98" s="21"/>
      <c r="AC98" s="21"/>
      <c r="AE98" s="114"/>
    </row>
    <row r="99" spans="1:31" s="20" customFormat="1" ht="12.75">
      <c r="A99" s="21"/>
      <c r="C99" s="21"/>
      <c r="D99" s="46"/>
      <c r="E99" s="21"/>
      <c r="F99" s="21"/>
      <c r="AC99" s="21"/>
      <c r="AE99" s="114"/>
    </row>
    <row r="100" spans="1:28" ht="12.75">
      <c r="A100" s="3" t="s">
        <v>8</v>
      </c>
      <c r="C100" s="1"/>
      <c r="E100" s="1"/>
      <c r="AB100" s="20"/>
    </row>
    <row r="101" spans="1:29" ht="12.75">
      <c r="A101" s="3" t="s">
        <v>7</v>
      </c>
      <c r="C101" s="1"/>
      <c r="E101" s="1"/>
      <c r="AB101" s="20"/>
      <c r="AC101" s="21"/>
    </row>
    <row r="102" spans="1:28" ht="12.75">
      <c r="A102" s="3" t="s">
        <v>128</v>
      </c>
      <c r="E102" s="1"/>
      <c r="AB102" s="20"/>
    </row>
    <row r="103" spans="1:29" ht="12.75">
      <c r="A103" s="60"/>
      <c r="C103" s="3" t="s">
        <v>15</v>
      </c>
      <c r="E103" s="1"/>
      <c r="AB103" s="20"/>
      <c r="AC103" s="21"/>
    </row>
    <row r="104" spans="1:28" ht="12.75">
      <c r="A104" s="1"/>
      <c r="C104" s="1"/>
      <c r="E104" s="1"/>
      <c r="G104" s="122" t="s">
        <v>9</v>
      </c>
      <c r="H104" s="122"/>
      <c r="I104" s="122" t="s">
        <v>11</v>
      </c>
      <c r="J104" s="122"/>
      <c r="K104" s="122" t="s">
        <v>10</v>
      </c>
      <c r="L104" s="122"/>
      <c r="M104" s="122" t="s">
        <v>767</v>
      </c>
      <c r="N104" s="122"/>
      <c r="O104" s="123" t="s">
        <v>768</v>
      </c>
      <c r="P104" s="124"/>
      <c r="Q104" s="122" t="s">
        <v>3</v>
      </c>
      <c r="R104" s="122"/>
      <c r="S104" s="122" t="s">
        <v>4</v>
      </c>
      <c r="T104" s="122"/>
      <c r="U104" s="122" t="s">
        <v>5</v>
      </c>
      <c r="V104" s="122"/>
      <c r="W104" s="123" t="s">
        <v>101</v>
      </c>
      <c r="X104" s="124"/>
      <c r="Y104" s="122" t="s">
        <v>13</v>
      </c>
      <c r="Z104" s="122"/>
      <c r="AB104" s="20"/>
    </row>
    <row r="105" spans="1:28" ht="12.75">
      <c r="A105" s="4" t="s">
        <v>100</v>
      </c>
      <c r="B105" s="5" t="s">
        <v>57</v>
      </c>
      <c r="C105" s="6" t="s">
        <v>2</v>
      </c>
      <c r="D105" s="45" t="s">
        <v>58</v>
      </c>
      <c r="E105" s="6" t="s">
        <v>34</v>
      </c>
      <c r="F105" s="6" t="s">
        <v>35</v>
      </c>
      <c r="G105" s="25" t="s">
        <v>0</v>
      </c>
      <c r="H105" s="25" t="s">
        <v>6</v>
      </c>
      <c r="I105" s="25" t="s">
        <v>0</v>
      </c>
      <c r="J105" s="25" t="s">
        <v>6</v>
      </c>
      <c r="K105" s="25" t="s">
        <v>0</v>
      </c>
      <c r="L105" s="25" t="s">
        <v>6</v>
      </c>
      <c r="M105" s="34" t="s">
        <v>0</v>
      </c>
      <c r="N105" s="34" t="s">
        <v>6</v>
      </c>
      <c r="O105" s="34" t="s">
        <v>0</v>
      </c>
      <c r="P105" s="34" t="s">
        <v>6</v>
      </c>
      <c r="Q105" s="25" t="s">
        <v>0</v>
      </c>
      <c r="R105" s="25" t="s">
        <v>6</v>
      </c>
      <c r="S105" s="25" t="s">
        <v>0</v>
      </c>
      <c r="T105" s="25" t="s">
        <v>6</v>
      </c>
      <c r="U105" s="25" t="s">
        <v>0</v>
      </c>
      <c r="V105" s="25" t="s">
        <v>6</v>
      </c>
      <c r="W105" s="34" t="s">
        <v>0</v>
      </c>
      <c r="X105" s="34" t="s">
        <v>6</v>
      </c>
      <c r="Y105" s="25" t="s">
        <v>0</v>
      </c>
      <c r="Z105" s="25" t="s">
        <v>6</v>
      </c>
      <c r="AA105" s="33" t="s">
        <v>1</v>
      </c>
      <c r="AB105" s="20"/>
    </row>
    <row r="106" spans="1:31" s="20" customFormat="1" ht="12.75">
      <c r="A106" s="42" t="s">
        <v>590</v>
      </c>
      <c r="B106" s="12" t="s">
        <v>574</v>
      </c>
      <c r="C106" s="13" t="s">
        <v>563</v>
      </c>
      <c r="D106" s="12" t="s">
        <v>422</v>
      </c>
      <c r="E106" s="12" t="s">
        <v>45</v>
      </c>
      <c r="F106" s="14" t="s">
        <v>243</v>
      </c>
      <c r="G106" s="52">
        <v>2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>
        <v>1</v>
      </c>
      <c r="T106" s="12">
        <v>2</v>
      </c>
      <c r="U106" s="12"/>
      <c r="V106" s="12">
        <v>1</v>
      </c>
      <c r="W106" s="12"/>
      <c r="X106" s="14"/>
      <c r="Y106" s="26">
        <f aca="true" t="shared" si="8" ref="Y106:Y157">G106+I106+K106+M106+O106+Q106+S106+U106+W106</f>
        <v>3</v>
      </c>
      <c r="Z106" s="14">
        <f aca="true" t="shared" si="9" ref="Z106:Z157">H106+J106+L106+N106+P106+R106+T106+V106+X106</f>
        <v>3</v>
      </c>
      <c r="AA106" s="20">
        <f aca="true" t="shared" si="10" ref="AA106:AA137">SUM(Y106:Z106)</f>
        <v>6</v>
      </c>
      <c r="AC106" s="21" t="s">
        <v>110</v>
      </c>
      <c r="AD106" s="57">
        <f>SUM(AA106:AA134)</f>
        <v>287</v>
      </c>
      <c r="AE106" s="114"/>
    </row>
    <row r="107" spans="1:31" s="20" customFormat="1" ht="12.75">
      <c r="A107" s="30" t="s">
        <v>603</v>
      </c>
      <c r="B107" s="7" t="s">
        <v>578</v>
      </c>
      <c r="C107" s="8" t="s">
        <v>563</v>
      </c>
      <c r="D107" s="7" t="s">
        <v>423</v>
      </c>
      <c r="E107" s="7" t="s">
        <v>45</v>
      </c>
      <c r="F107" s="15" t="s">
        <v>243</v>
      </c>
      <c r="G107" s="50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>
        <v>1</v>
      </c>
      <c r="U107" s="7"/>
      <c r="V107" s="7">
        <v>1</v>
      </c>
      <c r="W107" s="7"/>
      <c r="X107" s="15"/>
      <c r="Y107" s="27">
        <f t="shared" si="8"/>
        <v>0</v>
      </c>
      <c r="Z107" s="15">
        <f t="shared" si="9"/>
        <v>2</v>
      </c>
      <c r="AA107" s="20">
        <f t="shared" si="10"/>
        <v>2</v>
      </c>
      <c r="AC107" s="21" t="s">
        <v>111</v>
      </c>
      <c r="AD107" s="20">
        <f>SUM(AA107:AA112)</f>
        <v>13</v>
      </c>
      <c r="AE107" s="114"/>
    </row>
    <row r="108" spans="1:31" s="20" customFormat="1" ht="12.75">
      <c r="A108" s="30" t="s">
        <v>604</v>
      </c>
      <c r="B108" s="7" t="s">
        <v>425</v>
      </c>
      <c r="C108" s="8" t="s">
        <v>563</v>
      </c>
      <c r="D108" s="7" t="s">
        <v>424</v>
      </c>
      <c r="E108" s="7" t="s">
        <v>45</v>
      </c>
      <c r="F108" s="15" t="s">
        <v>243</v>
      </c>
      <c r="G108" s="50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>
        <v>1</v>
      </c>
      <c r="T108" s="7">
        <v>2</v>
      </c>
      <c r="U108" s="7"/>
      <c r="V108" s="7"/>
      <c r="W108" s="7"/>
      <c r="X108" s="15"/>
      <c r="Y108" s="27">
        <f t="shared" si="8"/>
        <v>1</v>
      </c>
      <c r="Z108" s="15">
        <f t="shared" si="9"/>
        <v>2</v>
      </c>
      <c r="AA108" s="20">
        <f t="shared" si="10"/>
        <v>3</v>
      </c>
      <c r="AC108" s="21" t="s">
        <v>110</v>
      </c>
      <c r="AE108" s="114"/>
    </row>
    <row r="109" spans="1:31" s="20" customFormat="1" ht="12.75">
      <c r="A109" s="30" t="s">
        <v>604</v>
      </c>
      <c r="B109" s="7" t="s">
        <v>575</v>
      </c>
      <c r="C109" s="8" t="s">
        <v>563</v>
      </c>
      <c r="D109" s="7" t="s">
        <v>426</v>
      </c>
      <c r="E109" s="7" t="s">
        <v>45</v>
      </c>
      <c r="F109" s="15" t="s">
        <v>243</v>
      </c>
      <c r="G109" s="50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>
        <v>2</v>
      </c>
      <c r="T109" s="7">
        <v>1</v>
      </c>
      <c r="U109" s="7"/>
      <c r="V109" s="7"/>
      <c r="W109" s="7"/>
      <c r="X109" s="15"/>
      <c r="Y109" s="27">
        <f t="shared" si="8"/>
        <v>2</v>
      </c>
      <c r="Z109" s="15">
        <f t="shared" si="9"/>
        <v>1</v>
      </c>
      <c r="AA109" s="20">
        <f t="shared" si="10"/>
        <v>3</v>
      </c>
      <c r="AC109" s="21" t="s">
        <v>110</v>
      </c>
      <c r="AE109" s="114"/>
    </row>
    <row r="110" spans="1:31" s="20" customFormat="1" ht="12.75">
      <c r="A110" s="30" t="s">
        <v>592</v>
      </c>
      <c r="B110" s="7" t="s">
        <v>573</v>
      </c>
      <c r="C110" s="8" t="s">
        <v>563</v>
      </c>
      <c r="D110" s="7" t="s">
        <v>427</v>
      </c>
      <c r="E110" s="7" t="s">
        <v>45</v>
      </c>
      <c r="F110" s="15" t="s">
        <v>243</v>
      </c>
      <c r="G110" s="50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1</v>
      </c>
      <c r="W110" s="7"/>
      <c r="X110" s="15"/>
      <c r="Y110" s="27">
        <f t="shared" si="8"/>
        <v>0</v>
      </c>
      <c r="Z110" s="15">
        <f t="shared" si="9"/>
        <v>1</v>
      </c>
      <c r="AA110" s="20">
        <f t="shared" si="10"/>
        <v>1</v>
      </c>
      <c r="AC110" s="21" t="s">
        <v>111</v>
      </c>
      <c r="AE110" s="114"/>
    </row>
    <row r="111" spans="1:31" s="20" customFormat="1" ht="12.75">
      <c r="A111" s="30" t="s">
        <v>592</v>
      </c>
      <c r="B111" s="7" t="s">
        <v>576</v>
      </c>
      <c r="C111" s="8" t="s">
        <v>563</v>
      </c>
      <c r="D111" s="7" t="s">
        <v>428</v>
      </c>
      <c r="E111" s="7" t="s">
        <v>45</v>
      </c>
      <c r="F111" s="15" t="s">
        <v>243</v>
      </c>
      <c r="G111" s="50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>
        <v>1</v>
      </c>
      <c r="T111" s="7">
        <v>1</v>
      </c>
      <c r="U111" s="7">
        <v>1</v>
      </c>
      <c r="V111" s="7"/>
      <c r="W111" s="7"/>
      <c r="X111" s="15"/>
      <c r="Y111" s="27">
        <f t="shared" si="8"/>
        <v>2</v>
      </c>
      <c r="Z111" s="15">
        <f t="shared" si="9"/>
        <v>1</v>
      </c>
      <c r="AA111" s="20">
        <f t="shared" si="10"/>
        <v>3</v>
      </c>
      <c r="AC111" s="21" t="s">
        <v>111</v>
      </c>
      <c r="AE111" s="114"/>
    </row>
    <row r="112" spans="1:31" s="20" customFormat="1" ht="12.75">
      <c r="A112" s="30" t="s">
        <v>592</v>
      </c>
      <c r="B112" s="7" t="s">
        <v>577</v>
      </c>
      <c r="C112" s="8" t="s">
        <v>563</v>
      </c>
      <c r="D112" s="7" t="s">
        <v>429</v>
      </c>
      <c r="E112" s="7" t="s">
        <v>45</v>
      </c>
      <c r="F112" s="15" t="s">
        <v>243</v>
      </c>
      <c r="G112" s="50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>
        <v>1</v>
      </c>
      <c r="V112" s="7"/>
      <c r="W112" s="7"/>
      <c r="X112" s="15"/>
      <c r="Y112" s="27">
        <f t="shared" si="8"/>
        <v>1</v>
      </c>
      <c r="Z112" s="15">
        <f t="shared" si="9"/>
        <v>0</v>
      </c>
      <c r="AA112" s="20">
        <f t="shared" si="10"/>
        <v>1</v>
      </c>
      <c r="AC112" s="21" t="s">
        <v>111</v>
      </c>
      <c r="AE112" s="114"/>
    </row>
    <row r="113" spans="1:31" s="20" customFormat="1" ht="12.75">
      <c r="A113" s="30" t="s">
        <v>600</v>
      </c>
      <c r="B113" s="7" t="s">
        <v>431</v>
      </c>
      <c r="C113" s="8" t="s">
        <v>563</v>
      </c>
      <c r="D113" s="7" t="s">
        <v>430</v>
      </c>
      <c r="E113" s="7" t="s">
        <v>44</v>
      </c>
      <c r="F113" s="15" t="s">
        <v>261</v>
      </c>
      <c r="G113" s="50"/>
      <c r="H113" s="7"/>
      <c r="I113" s="7"/>
      <c r="J113" s="7">
        <v>1</v>
      </c>
      <c r="K113" s="7"/>
      <c r="L113" s="7"/>
      <c r="M113" s="7"/>
      <c r="N113" s="7"/>
      <c r="O113" s="7"/>
      <c r="P113" s="7"/>
      <c r="Q113" s="7"/>
      <c r="R113" s="7"/>
      <c r="S113" s="7">
        <v>4</v>
      </c>
      <c r="T113" s="7">
        <v>6</v>
      </c>
      <c r="U113" s="7">
        <v>1</v>
      </c>
      <c r="V113" s="7"/>
      <c r="W113" s="7"/>
      <c r="X113" s="15"/>
      <c r="Y113" s="27">
        <f t="shared" si="8"/>
        <v>5</v>
      </c>
      <c r="Z113" s="15">
        <f t="shared" si="9"/>
        <v>7</v>
      </c>
      <c r="AA113" s="20">
        <f t="shared" si="10"/>
        <v>12</v>
      </c>
      <c r="AC113" s="21" t="s">
        <v>112</v>
      </c>
      <c r="AD113" s="20">
        <f>SUM(AA113:AA121)</f>
        <v>126</v>
      </c>
      <c r="AE113" s="114"/>
    </row>
    <row r="114" spans="1:31" s="20" customFormat="1" ht="12.75">
      <c r="A114" s="30">
        <v>110101</v>
      </c>
      <c r="B114" s="7" t="s">
        <v>433</v>
      </c>
      <c r="C114" s="8" t="s">
        <v>563</v>
      </c>
      <c r="D114" s="7" t="s">
        <v>432</v>
      </c>
      <c r="E114" s="7" t="s">
        <v>44</v>
      </c>
      <c r="F114" s="15" t="s">
        <v>273</v>
      </c>
      <c r="G114" s="50">
        <v>1</v>
      </c>
      <c r="H114" s="7">
        <v>3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>
        <v>5</v>
      </c>
      <c r="T114" s="7"/>
      <c r="U114" s="7"/>
      <c r="V114" s="7">
        <v>1</v>
      </c>
      <c r="W114" s="7"/>
      <c r="X114" s="15"/>
      <c r="Y114" s="27">
        <f t="shared" si="8"/>
        <v>6</v>
      </c>
      <c r="Z114" s="15">
        <f t="shared" si="9"/>
        <v>4</v>
      </c>
      <c r="AA114" s="20">
        <f t="shared" si="10"/>
        <v>10</v>
      </c>
      <c r="AC114" s="21" t="s">
        <v>110</v>
      </c>
      <c r="AE114" s="114"/>
    </row>
    <row r="115" spans="1:31" s="20" customFormat="1" ht="12.75">
      <c r="A115" s="30">
        <v>130101</v>
      </c>
      <c r="B115" s="7" t="s">
        <v>435</v>
      </c>
      <c r="C115" s="8" t="s">
        <v>563</v>
      </c>
      <c r="D115" s="7" t="s">
        <v>434</v>
      </c>
      <c r="E115" s="7" t="s">
        <v>46</v>
      </c>
      <c r="F115" s="15" t="s">
        <v>28</v>
      </c>
      <c r="G115" s="50"/>
      <c r="H115" s="7"/>
      <c r="I115" s="7"/>
      <c r="J115" s="7">
        <v>1</v>
      </c>
      <c r="K115" s="7"/>
      <c r="L115" s="7"/>
      <c r="M115" s="7"/>
      <c r="N115" s="7"/>
      <c r="O115" s="7"/>
      <c r="P115" s="7"/>
      <c r="Q115" s="7"/>
      <c r="R115" s="7"/>
      <c r="S115" s="7">
        <v>4</v>
      </c>
      <c r="T115" s="7">
        <v>21</v>
      </c>
      <c r="U115" s="7"/>
      <c r="V115" s="7">
        <v>4</v>
      </c>
      <c r="W115" s="7"/>
      <c r="X115" s="15"/>
      <c r="Y115" s="27">
        <f t="shared" si="8"/>
        <v>4</v>
      </c>
      <c r="Z115" s="15">
        <f t="shared" si="9"/>
        <v>26</v>
      </c>
      <c r="AA115" s="20">
        <f t="shared" si="10"/>
        <v>30</v>
      </c>
      <c r="AC115" s="21" t="s">
        <v>112</v>
      </c>
      <c r="AE115" s="114"/>
    </row>
    <row r="116" spans="1:31" s="20" customFormat="1" ht="12.75">
      <c r="A116" s="30">
        <v>131001</v>
      </c>
      <c r="B116" s="7" t="s">
        <v>437</v>
      </c>
      <c r="C116" s="8" t="s">
        <v>563</v>
      </c>
      <c r="D116" s="7" t="s">
        <v>436</v>
      </c>
      <c r="E116" s="7" t="s">
        <v>46</v>
      </c>
      <c r="F116" s="15" t="s">
        <v>28</v>
      </c>
      <c r="G116" s="50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>
        <v>9</v>
      </c>
      <c r="U116" s="7"/>
      <c r="V116" s="7">
        <v>1</v>
      </c>
      <c r="W116" s="7"/>
      <c r="X116" s="15"/>
      <c r="Y116" s="27">
        <f t="shared" si="8"/>
        <v>0</v>
      </c>
      <c r="Z116" s="15">
        <f t="shared" si="9"/>
        <v>10</v>
      </c>
      <c r="AA116" s="20">
        <f t="shared" si="10"/>
        <v>10</v>
      </c>
      <c r="AC116" s="21" t="s">
        <v>112</v>
      </c>
      <c r="AE116" s="114"/>
    </row>
    <row r="117" spans="1:31" s="20" customFormat="1" ht="12.75">
      <c r="A117" s="30">
        <v>131314</v>
      </c>
      <c r="B117" s="7" t="s">
        <v>439</v>
      </c>
      <c r="C117" s="8" t="s">
        <v>563</v>
      </c>
      <c r="D117" s="7" t="s">
        <v>438</v>
      </c>
      <c r="E117" s="7" t="s">
        <v>46</v>
      </c>
      <c r="F117" s="15" t="s">
        <v>28</v>
      </c>
      <c r="G117" s="50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>
        <v>2</v>
      </c>
      <c r="T117" s="7">
        <v>2</v>
      </c>
      <c r="U117" s="7"/>
      <c r="V117" s="7"/>
      <c r="W117" s="7"/>
      <c r="X117" s="15"/>
      <c r="Y117" s="27">
        <f t="shared" si="8"/>
        <v>2</v>
      </c>
      <c r="Z117" s="15">
        <f t="shared" si="9"/>
        <v>2</v>
      </c>
      <c r="AA117" s="20">
        <f t="shared" si="10"/>
        <v>4</v>
      </c>
      <c r="AC117" s="21" t="s">
        <v>110</v>
      </c>
      <c r="AE117" s="114"/>
    </row>
    <row r="118" spans="1:31" s="20" customFormat="1" ht="12.75">
      <c r="A118" s="30">
        <v>140701</v>
      </c>
      <c r="B118" s="7" t="s">
        <v>441</v>
      </c>
      <c r="C118" s="8" t="s">
        <v>563</v>
      </c>
      <c r="D118" s="7" t="s">
        <v>440</v>
      </c>
      <c r="E118" s="7" t="s">
        <v>47</v>
      </c>
      <c r="F118" s="15" t="s">
        <v>285</v>
      </c>
      <c r="G118" s="50"/>
      <c r="H118" s="7">
        <v>1</v>
      </c>
      <c r="I118" s="7">
        <v>2</v>
      </c>
      <c r="J118" s="7"/>
      <c r="K118" s="7"/>
      <c r="L118" s="7"/>
      <c r="M118" s="7"/>
      <c r="N118" s="7"/>
      <c r="O118" s="7"/>
      <c r="P118" s="7"/>
      <c r="Q118" s="7"/>
      <c r="R118" s="7"/>
      <c r="S118" s="7">
        <v>2</v>
      </c>
      <c r="T118" s="7">
        <v>1</v>
      </c>
      <c r="U118" s="7"/>
      <c r="V118" s="7"/>
      <c r="W118" s="7"/>
      <c r="X118" s="15"/>
      <c r="Y118" s="27">
        <f t="shared" si="8"/>
        <v>4</v>
      </c>
      <c r="Z118" s="15">
        <f t="shared" si="9"/>
        <v>2</v>
      </c>
      <c r="AA118" s="20">
        <f t="shared" si="10"/>
        <v>6</v>
      </c>
      <c r="AC118" s="21" t="s">
        <v>110</v>
      </c>
      <c r="AE118" s="114"/>
    </row>
    <row r="119" spans="1:31" s="20" customFormat="1" ht="12.75">
      <c r="A119" s="30">
        <v>140801</v>
      </c>
      <c r="B119" s="7" t="s">
        <v>443</v>
      </c>
      <c r="C119" s="8" t="s">
        <v>563</v>
      </c>
      <c r="D119" s="7" t="s">
        <v>442</v>
      </c>
      <c r="E119" s="7" t="s">
        <v>47</v>
      </c>
      <c r="F119" s="15" t="s">
        <v>285</v>
      </c>
      <c r="G119" s="50">
        <v>2</v>
      </c>
      <c r="H119" s="7">
        <v>2</v>
      </c>
      <c r="I119" s="7">
        <v>1</v>
      </c>
      <c r="J119" s="7"/>
      <c r="K119" s="7"/>
      <c r="L119" s="7"/>
      <c r="M119" s="7"/>
      <c r="N119" s="7"/>
      <c r="O119" s="7"/>
      <c r="P119" s="7"/>
      <c r="Q119" s="7">
        <v>1</v>
      </c>
      <c r="R119" s="7"/>
      <c r="S119" s="7">
        <v>10</v>
      </c>
      <c r="T119" s="7">
        <v>2</v>
      </c>
      <c r="U119" s="7"/>
      <c r="V119" s="7"/>
      <c r="W119" s="7"/>
      <c r="X119" s="15"/>
      <c r="Y119" s="27">
        <f t="shared" si="8"/>
        <v>14</v>
      </c>
      <c r="Z119" s="15">
        <f t="shared" si="9"/>
        <v>4</v>
      </c>
      <c r="AA119" s="20">
        <f t="shared" si="10"/>
        <v>18</v>
      </c>
      <c r="AC119" s="21" t="s">
        <v>110</v>
      </c>
      <c r="AE119" s="114"/>
    </row>
    <row r="120" spans="1:31" s="20" customFormat="1" ht="12.75">
      <c r="A120" s="30">
        <v>141001</v>
      </c>
      <c r="B120" s="7" t="s">
        <v>445</v>
      </c>
      <c r="C120" s="8" t="s">
        <v>563</v>
      </c>
      <c r="D120" s="7" t="s">
        <v>444</v>
      </c>
      <c r="E120" s="7" t="s">
        <v>47</v>
      </c>
      <c r="F120" s="15" t="s">
        <v>285</v>
      </c>
      <c r="G120" s="50">
        <v>2</v>
      </c>
      <c r="H120" s="7"/>
      <c r="I120" s="7">
        <v>1</v>
      </c>
      <c r="J120" s="7"/>
      <c r="K120" s="7"/>
      <c r="L120" s="7"/>
      <c r="M120" s="7">
        <v>1</v>
      </c>
      <c r="N120" s="7"/>
      <c r="O120" s="7"/>
      <c r="P120" s="7"/>
      <c r="Q120" s="7">
        <v>1</v>
      </c>
      <c r="R120" s="7"/>
      <c r="S120" s="7">
        <v>8</v>
      </c>
      <c r="T120" s="7">
        <v>2</v>
      </c>
      <c r="U120" s="7">
        <v>1</v>
      </c>
      <c r="V120" s="7">
        <v>1</v>
      </c>
      <c r="W120" s="7"/>
      <c r="X120" s="15"/>
      <c r="Y120" s="27">
        <f t="shared" si="8"/>
        <v>14</v>
      </c>
      <c r="Z120" s="15">
        <f t="shared" si="9"/>
        <v>3</v>
      </c>
      <c r="AA120" s="20">
        <f t="shared" si="10"/>
        <v>17</v>
      </c>
      <c r="AC120" s="21" t="s">
        <v>110</v>
      </c>
      <c r="AE120" s="114"/>
    </row>
    <row r="121" spans="1:31" s="20" customFormat="1" ht="12.75">
      <c r="A121" s="30">
        <v>141901</v>
      </c>
      <c r="B121" s="7" t="s">
        <v>447</v>
      </c>
      <c r="C121" s="8" t="s">
        <v>563</v>
      </c>
      <c r="D121" s="7" t="s">
        <v>446</v>
      </c>
      <c r="E121" s="7" t="s">
        <v>47</v>
      </c>
      <c r="F121" s="15" t="s">
        <v>285</v>
      </c>
      <c r="G121" s="50">
        <v>2</v>
      </c>
      <c r="H121" s="7"/>
      <c r="I121" s="7">
        <v>1</v>
      </c>
      <c r="J121" s="7"/>
      <c r="K121" s="7"/>
      <c r="L121" s="7"/>
      <c r="M121" s="7"/>
      <c r="N121" s="7"/>
      <c r="O121" s="7"/>
      <c r="P121" s="7"/>
      <c r="Q121" s="7"/>
      <c r="R121" s="7"/>
      <c r="S121" s="7">
        <v>12</v>
      </c>
      <c r="T121" s="7">
        <v>2</v>
      </c>
      <c r="U121" s="7">
        <v>2</v>
      </c>
      <c r="V121" s="7"/>
      <c r="W121" s="7"/>
      <c r="X121" s="15"/>
      <c r="Y121" s="27">
        <f t="shared" si="8"/>
        <v>17</v>
      </c>
      <c r="Z121" s="15">
        <f t="shared" si="9"/>
        <v>2</v>
      </c>
      <c r="AA121" s="20">
        <f t="shared" si="10"/>
        <v>19</v>
      </c>
      <c r="AC121" s="21" t="s">
        <v>110</v>
      </c>
      <c r="AE121" s="114"/>
    </row>
    <row r="122" spans="1:31" s="20" customFormat="1" ht="12.75">
      <c r="A122" s="30">
        <v>142401</v>
      </c>
      <c r="B122" s="7" t="s">
        <v>449</v>
      </c>
      <c r="C122" s="8" t="s">
        <v>563</v>
      </c>
      <c r="D122" s="7" t="s">
        <v>448</v>
      </c>
      <c r="E122" s="7" t="s">
        <v>47</v>
      </c>
      <c r="F122" s="15" t="s">
        <v>285</v>
      </c>
      <c r="G122" s="50">
        <v>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>
        <v>6</v>
      </c>
      <c r="T122" s="7">
        <v>2</v>
      </c>
      <c r="U122" s="7">
        <v>4</v>
      </c>
      <c r="V122" s="7"/>
      <c r="W122" s="7"/>
      <c r="X122" s="15"/>
      <c r="Y122" s="27">
        <f t="shared" si="8"/>
        <v>11</v>
      </c>
      <c r="Z122" s="15">
        <f t="shared" si="9"/>
        <v>2</v>
      </c>
      <c r="AA122" s="20">
        <f t="shared" si="10"/>
        <v>13</v>
      </c>
      <c r="AC122" s="21" t="s">
        <v>110</v>
      </c>
      <c r="AE122" s="114"/>
    </row>
    <row r="123" spans="1:31" s="20" customFormat="1" ht="12.75">
      <c r="A123" s="30">
        <v>143501</v>
      </c>
      <c r="B123" s="7" t="s">
        <v>451</v>
      </c>
      <c r="C123" s="8" t="s">
        <v>563</v>
      </c>
      <c r="D123" s="7" t="s">
        <v>450</v>
      </c>
      <c r="E123" s="7" t="s">
        <v>47</v>
      </c>
      <c r="F123" s="15" t="s">
        <v>285</v>
      </c>
      <c r="G123" s="50">
        <v>2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>
        <v>1</v>
      </c>
      <c r="T123" s="7"/>
      <c r="U123" s="7"/>
      <c r="V123" s="7"/>
      <c r="W123" s="7"/>
      <c r="X123" s="15"/>
      <c r="Y123" s="27">
        <f t="shared" si="8"/>
        <v>3</v>
      </c>
      <c r="Z123" s="15">
        <f t="shared" si="9"/>
        <v>0</v>
      </c>
      <c r="AA123" s="20">
        <f t="shared" si="10"/>
        <v>3</v>
      </c>
      <c r="AC123" s="21" t="s">
        <v>110</v>
      </c>
      <c r="AE123" s="114"/>
    </row>
    <row r="124" spans="1:31" s="20" customFormat="1" ht="12.75">
      <c r="A124" s="30">
        <v>160905</v>
      </c>
      <c r="B124" s="7" t="s">
        <v>453</v>
      </c>
      <c r="C124" s="8" t="s">
        <v>563</v>
      </c>
      <c r="D124" s="7" t="s">
        <v>452</v>
      </c>
      <c r="E124" s="7" t="s">
        <v>44</v>
      </c>
      <c r="F124" s="15" t="s">
        <v>261</v>
      </c>
      <c r="G124" s="50"/>
      <c r="H124" s="7">
        <v>1</v>
      </c>
      <c r="I124" s="7"/>
      <c r="J124" s="7"/>
      <c r="K124" s="7"/>
      <c r="L124" s="7"/>
      <c r="M124" s="7"/>
      <c r="N124" s="7"/>
      <c r="O124" s="7"/>
      <c r="P124" s="7"/>
      <c r="Q124" s="7">
        <v>1</v>
      </c>
      <c r="R124" s="7">
        <v>1</v>
      </c>
      <c r="S124" s="7"/>
      <c r="T124" s="7">
        <v>4</v>
      </c>
      <c r="U124" s="7"/>
      <c r="V124" s="7"/>
      <c r="W124" s="7"/>
      <c r="X124" s="15"/>
      <c r="Y124" s="27">
        <f t="shared" si="8"/>
        <v>1</v>
      </c>
      <c r="Z124" s="15">
        <f t="shared" si="9"/>
        <v>6</v>
      </c>
      <c r="AA124" s="20">
        <f t="shared" si="10"/>
        <v>7</v>
      </c>
      <c r="AC124" s="21" t="s">
        <v>112</v>
      </c>
      <c r="AE124" s="114"/>
    </row>
    <row r="125" spans="1:31" s="20" customFormat="1" ht="12.75">
      <c r="A125" s="30">
        <v>190501</v>
      </c>
      <c r="B125" s="7" t="s">
        <v>579</v>
      </c>
      <c r="C125" s="8" t="s">
        <v>563</v>
      </c>
      <c r="D125" s="7" t="s">
        <v>454</v>
      </c>
      <c r="E125" s="7" t="s">
        <v>45</v>
      </c>
      <c r="F125" s="15" t="s">
        <v>243</v>
      </c>
      <c r="G125" s="50"/>
      <c r="H125" s="7"/>
      <c r="I125" s="7"/>
      <c r="J125" s="7"/>
      <c r="K125" s="7"/>
      <c r="L125" s="7"/>
      <c r="M125" s="7"/>
      <c r="N125" s="7">
        <v>1</v>
      </c>
      <c r="O125" s="7"/>
      <c r="P125" s="7"/>
      <c r="Q125" s="7"/>
      <c r="R125" s="7"/>
      <c r="S125" s="7"/>
      <c r="T125" s="7">
        <v>11</v>
      </c>
      <c r="U125" s="7"/>
      <c r="V125" s="7">
        <v>1</v>
      </c>
      <c r="W125" s="7"/>
      <c r="X125" s="15"/>
      <c r="Y125" s="27">
        <f t="shared" si="8"/>
        <v>0</v>
      </c>
      <c r="Z125" s="15">
        <f t="shared" si="9"/>
        <v>13</v>
      </c>
      <c r="AA125" s="20">
        <f t="shared" si="10"/>
        <v>13</v>
      </c>
      <c r="AC125" s="21" t="s">
        <v>110</v>
      </c>
      <c r="AE125" s="114"/>
    </row>
    <row r="126" spans="1:31" s="20" customFormat="1" ht="12.75">
      <c r="A126" s="30">
        <v>190701</v>
      </c>
      <c r="B126" s="7" t="s">
        <v>587</v>
      </c>
      <c r="C126" s="8" t="s">
        <v>563</v>
      </c>
      <c r="D126" s="7" t="s">
        <v>455</v>
      </c>
      <c r="E126" s="7" t="s">
        <v>46</v>
      </c>
      <c r="F126" s="15" t="s">
        <v>28</v>
      </c>
      <c r="G126" s="50"/>
      <c r="H126" s="7"/>
      <c r="I126" s="7"/>
      <c r="J126" s="7">
        <v>1</v>
      </c>
      <c r="K126" s="7"/>
      <c r="L126" s="7"/>
      <c r="M126" s="7"/>
      <c r="N126" s="7"/>
      <c r="O126" s="7"/>
      <c r="P126" s="7"/>
      <c r="Q126" s="7">
        <v>1</v>
      </c>
      <c r="R126" s="7"/>
      <c r="S126" s="7">
        <v>5</v>
      </c>
      <c r="T126" s="7">
        <v>13</v>
      </c>
      <c r="U126" s="7">
        <v>1</v>
      </c>
      <c r="V126" s="7">
        <v>1</v>
      </c>
      <c r="W126" s="7"/>
      <c r="X126" s="15"/>
      <c r="Y126" s="27">
        <f t="shared" si="8"/>
        <v>7</v>
      </c>
      <c r="Z126" s="15">
        <f t="shared" si="9"/>
        <v>15</v>
      </c>
      <c r="AA126" s="20">
        <f t="shared" si="10"/>
        <v>22</v>
      </c>
      <c r="AC126" s="21" t="s">
        <v>110</v>
      </c>
      <c r="AE126" s="114"/>
    </row>
    <row r="127" spans="1:31" s="20" customFormat="1" ht="12.75">
      <c r="A127" s="30">
        <v>190901</v>
      </c>
      <c r="B127" s="7" t="s">
        <v>580</v>
      </c>
      <c r="C127" s="8" t="s">
        <v>563</v>
      </c>
      <c r="D127" s="7" t="s">
        <v>456</v>
      </c>
      <c r="E127" s="7" t="s">
        <v>46</v>
      </c>
      <c r="F127" s="15" t="s">
        <v>28</v>
      </c>
      <c r="G127" s="50">
        <v>1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>
        <v>4</v>
      </c>
      <c r="U127" s="7"/>
      <c r="V127" s="7"/>
      <c r="W127" s="7"/>
      <c r="X127" s="15"/>
      <c r="Y127" s="27">
        <f t="shared" si="8"/>
        <v>1</v>
      </c>
      <c r="Z127" s="15">
        <f t="shared" si="9"/>
        <v>4</v>
      </c>
      <c r="AA127" s="20">
        <f t="shared" si="10"/>
        <v>5</v>
      </c>
      <c r="AC127" s="21" t="s">
        <v>110</v>
      </c>
      <c r="AE127" s="114"/>
    </row>
    <row r="128" spans="1:31" s="20" customFormat="1" ht="12.75">
      <c r="A128" s="30">
        <v>230101</v>
      </c>
      <c r="B128" s="7" t="s">
        <v>458</v>
      </c>
      <c r="C128" s="8" t="s">
        <v>563</v>
      </c>
      <c r="D128" s="7" t="s">
        <v>457</v>
      </c>
      <c r="E128" s="7" t="s">
        <v>44</v>
      </c>
      <c r="F128" s="15" t="s">
        <v>261</v>
      </c>
      <c r="G128" s="50"/>
      <c r="H128" s="7">
        <v>1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>
        <v>5</v>
      </c>
      <c r="U128" s="7">
        <v>1</v>
      </c>
      <c r="V128" s="7">
        <v>2</v>
      </c>
      <c r="W128" s="7"/>
      <c r="X128" s="15"/>
      <c r="Y128" s="27">
        <f t="shared" si="8"/>
        <v>1</v>
      </c>
      <c r="Z128" s="15">
        <f t="shared" si="9"/>
        <v>8</v>
      </c>
      <c r="AA128" s="20">
        <f t="shared" si="10"/>
        <v>9</v>
      </c>
      <c r="AC128" s="21" t="s">
        <v>112</v>
      </c>
      <c r="AE128" s="114"/>
    </row>
    <row r="129" spans="1:31" s="20" customFormat="1" ht="12.75">
      <c r="A129" s="30">
        <v>250101</v>
      </c>
      <c r="B129" s="7" t="s">
        <v>460</v>
      </c>
      <c r="C129" s="8" t="s">
        <v>563</v>
      </c>
      <c r="D129" s="7" t="s">
        <v>459</v>
      </c>
      <c r="E129" s="7" t="s">
        <v>44</v>
      </c>
      <c r="F129" s="15" t="s">
        <v>264</v>
      </c>
      <c r="G129" s="50"/>
      <c r="H129" s="7"/>
      <c r="I129" s="7"/>
      <c r="J129" s="7">
        <v>1</v>
      </c>
      <c r="K129" s="7"/>
      <c r="L129" s="7"/>
      <c r="M129" s="7"/>
      <c r="N129" s="7">
        <v>1</v>
      </c>
      <c r="O129" s="7"/>
      <c r="P129" s="7"/>
      <c r="Q129" s="7"/>
      <c r="R129" s="7"/>
      <c r="S129" s="7">
        <v>4</v>
      </c>
      <c r="T129" s="7">
        <v>30</v>
      </c>
      <c r="U129" s="7">
        <v>3</v>
      </c>
      <c r="V129" s="7">
        <v>9</v>
      </c>
      <c r="W129" s="7"/>
      <c r="X129" s="15"/>
      <c r="Y129" s="27">
        <f t="shared" si="8"/>
        <v>7</v>
      </c>
      <c r="Z129" s="15">
        <f t="shared" si="9"/>
        <v>41</v>
      </c>
      <c r="AA129" s="20">
        <f t="shared" si="10"/>
        <v>48</v>
      </c>
      <c r="AC129" s="21" t="s">
        <v>113</v>
      </c>
      <c r="AD129" s="20">
        <f>SUM(AA129)</f>
        <v>48</v>
      </c>
      <c r="AE129" s="114"/>
    </row>
    <row r="130" spans="1:31" s="20" customFormat="1" ht="12.75">
      <c r="A130" s="30">
        <v>260204</v>
      </c>
      <c r="B130" s="7" t="s">
        <v>581</v>
      </c>
      <c r="C130" s="8" t="s">
        <v>563</v>
      </c>
      <c r="D130" s="7" t="s">
        <v>461</v>
      </c>
      <c r="E130" s="7" t="s">
        <v>45</v>
      </c>
      <c r="F130" s="15" t="s">
        <v>243</v>
      </c>
      <c r="G130" s="50">
        <v>1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>
        <v>1</v>
      </c>
      <c r="T130" s="7">
        <v>2</v>
      </c>
      <c r="U130" s="7"/>
      <c r="V130" s="7">
        <v>1</v>
      </c>
      <c r="W130" s="7"/>
      <c r="X130" s="15"/>
      <c r="Y130" s="27">
        <f t="shared" si="8"/>
        <v>2</v>
      </c>
      <c r="Z130" s="15">
        <f t="shared" si="9"/>
        <v>3</v>
      </c>
      <c r="AA130" s="20">
        <f t="shared" si="10"/>
        <v>5</v>
      </c>
      <c r="AC130" s="21" t="s">
        <v>110</v>
      </c>
      <c r="AE130" s="114"/>
    </row>
    <row r="131" spans="1:31" s="20" customFormat="1" ht="12.75">
      <c r="A131" s="30">
        <v>260701</v>
      </c>
      <c r="B131" s="7" t="s">
        <v>463</v>
      </c>
      <c r="C131" s="8" t="s">
        <v>563</v>
      </c>
      <c r="D131" s="7" t="s">
        <v>462</v>
      </c>
      <c r="E131" s="7" t="s">
        <v>45</v>
      </c>
      <c r="F131" s="15" t="s">
        <v>329</v>
      </c>
      <c r="G131" s="50"/>
      <c r="H131" s="7"/>
      <c r="I131" s="7"/>
      <c r="J131" s="7"/>
      <c r="K131" s="7"/>
      <c r="L131" s="7"/>
      <c r="M131" s="7"/>
      <c r="N131" s="7">
        <v>1</v>
      </c>
      <c r="O131" s="7"/>
      <c r="P131" s="7"/>
      <c r="Q131" s="7"/>
      <c r="R131" s="7"/>
      <c r="S131" s="7"/>
      <c r="T131" s="7">
        <v>3</v>
      </c>
      <c r="U131" s="7"/>
      <c r="V131" s="7"/>
      <c r="W131" s="7"/>
      <c r="X131" s="15"/>
      <c r="Y131" s="27">
        <f t="shared" si="8"/>
        <v>0</v>
      </c>
      <c r="Z131" s="15">
        <f t="shared" si="9"/>
        <v>4</v>
      </c>
      <c r="AA131" s="20">
        <f t="shared" si="10"/>
        <v>4</v>
      </c>
      <c r="AC131" s="21" t="s">
        <v>110</v>
      </c>
      <c r="AE131" s="114"/>
    </row>
    <row r="132" spans="1:31" s="20" customFormat="1" ht="12.75">
      <c r="A132" s="30">
        <v>261304</v>
      </c>
      <c r="B132" s="7" t="s">
        <v>582</v>
      </c>
      <c r="C132" s="8" t="s">
        <v>563</v>
      </c>
      <c r="D132" s="7" t="s">
        <v>464</v>
      </c>
      <c r="E132" s="7" t="s">
        <v>45</v>
      </c>
      <c r="F132" s="15" t="s">
        <v>243</v>
      </c>
      <c r="G132" s="50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>
        <v>1</v>
      </c>
      <c r="W132" s="7"/>
      <c r="X132" s="15"/>
      <c r="Y132" s="27">
        <f t="shared" si="8"/>
        <v>0</v>
      </c>
      <c r="Z132" s="15">
        <f t="shared" si="9"/>
        <v>1</v>
      </c>
      <c r="AA132" s="20">
        <f t="shared" si="10"/>
        <v>1</v>
      </c>
      <c r="AC132" s="21" t="s">
        <v>111</v>
      </c>
      <c r="AE132" s="114"/>
    </row>
    <row r="133" spans="1:31" s="20" customFormat="1" ht="12.75">
      <c r="A133" s="30">
        <v>261307</v>
      </c>
      <c r="B133" s="7" t="s">
        <v>583</v>
      </c>
      <c r="C133" s="8" t="s">
        <v>563</v>
      </c>
      <c r="D133" s="7" t="s">
        <v>465</v>
      </c>
      <c r="E133" s="7" t="s">
        <v>45</v>
      </c>
      <c r="F133" s="15" t="s">
        <v>243</v>
      </c>
      <c r="G133" s="50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>
        <v>2</v>
      </c>
      <c r="U133" s="7"/>
      <c r="V133" s="7"/>
      <c r="W133" s="7"/>
      <c r="X133" s="15"/>
      <c r="Y133" s="27">
        <f t="shared" si="8"/>
        <v>0</v>
      </c>
      <c r="Z133" s="15">
        <f t="shared" si="9"/>
        <v>2</v>
      </c>
      <c r="AA133" s="20">
        <f t="shared" si="10"/>
        <v>2</v>
      </c>
      <c r="AC133" s="21" t="s">
        <v>111</v>
      </c>
      <c r="AE133" s="114"/>
    </row>
    <row r="134" spans="1:31" s="20" customFormat="1" ht="12.75">
      <c r="A134" s="30">
        <v>270101</v>
      </c>
      <c r="B134" s="7" t="s">
        <v>467</v>
      </c>
      <c r="C134" s="8" t="s">
        <v>563</v>
      </c>
      <c r="D134" s="7" t="s">
        <v>466</v>
      </c>
      <c r="E134" s="7" t="s">
        <v>44</v>
      </c>
      <c r="F134" s="15" t="s">
        <v>273</v>
      </c>
      <c r="G134" s="50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>
        <v>2</v>
      </c>
      <c r="T134" s="7">
        <v>3</v>
      </c>
      <c r="U134" s="7">
        <v>3</v>
      </c>
      <c r="V134" s="7">
        <v>2</v>
      </c>
      <c r="W134" s="7"/>
      <c r="X134" s="15"/>
      <c r="Y134" s="27">
        <f t="shared" si="8"/>
        <v>5</v>
      </c>
      <c r="Z134" s="15">
        <f t="shared" si="9"/>
        <v>5</v>
      </c>
      <c r="AA134" s="20">
        <f t="shared" si="10"/>
        <v>10</v>
      </c>
      <c r="AC134" s="21" t="s">
        <v>110</v>
      </c>
      <c r="AE134" s="114"/>
    </row>
    <row r="135" spans="1:31" s="20" customFormat="1" ht="12.75">
      <c r="A135" s="30">
        <v>270501</v>
      </c>
      <c r="B135" s="7" t="s">
        <v>469</v>
      </c>
      <c r="C135" s="8" t="s">
        <v>563</v>
      </c>
      <c r="D135" s="7" t="s">
        <v>468</v>
      </c>
      <c r="E135" s="7" t="s">
        <v>44</v>
      </c>
      <c r="F135" s="15" t="s">
        <v>273</v>
      </c>
      <c r="G135" s="50">
        <v>1</v>
      </c>
      <c r="H135" s="7"/>
      <c r="I135" s="7"/>
      <c r="J135" s="7"/>
      <c r="K135" s="7"/>
      <c r="L135" s="7"/>
      <c r="M135" s="7"/>
      <c r="N135" s="7"/>
      <c r="O135" s="7"/>
      <c r="P135" s="7"/>
      <c r="Q135" s="7">
        <v>1</v>
      </c>
      <c r="R135" s="7"/>
      <c r="S135" s="7"/>
      <c r="T135" s="7">
        <v>1</v>
      </c>
      <c r="U135" s="7"/>
      <c r="V135" s="7">
        <v>1</v>
      </c>
      <c r="W135" s="7"/>
      <c r="X135" s="15"/>
      <c r="Y135" s="27">
        <f t="shared" si="8"/>
        <v>2</v>
      </c>
      <c r="Z135" s="15">
        <f t="shared" si="9"/>
        <v>2</v>
      </c>
      <c r="AA135" s="20">
        <f t="shared" si="10"/>
        <v>4</v>
      </c>
      <c r="AC135" s="21" t="s">
        <v>110</v>
      </c>
      <c r="AE135" s="114"/>
    </row>
    <row r="136" spans="1:31" s="20" customFormat="1" ht="12.75">
      <c r="A136" s="35">
        <v>400501</v>
      </c>
      <c r="B136" s="7" t="s">
        <v>471</v>
      </c>
      <c r="C136" s="8" t="s">
        <v>563</v>
      </c>
      <c r="D136" s="7" t="s">
        <v>470</v>
      </c>
      <c r="E136" s="7" t="s">
        <v>44</v>
      </c>
      <c r="F136" s="15" t="s">
        <v>273</v>
      </c>
      <c r="G136" s="50">
        <v>1</v>
      </c>
      <c r="H136" s="7">
        <v>1</v>
      </c>
      <c r="I136" s="7"/>
      <c r="J136" s="7"/>
      <c r="K136" s="7"/>
      <c r="L136" s="7"/>
      <c r="M136" s="7"/>
      <c r="N136" s="7">
        <v>1</v>
      </c>
      <c r="O136" s="7"/>
      <c r="P136" s="7"/>
      <c r="Q136" s="7"/>
      <c r="R136" s="7"/>
      <c r="S136" s="7">
        <v>3</v>
      </c>
      <c r="T136" s="7">
        <v>2</v>
      </c>
      <c r="U136" s="7"/>
      <c r="V136" s="7">
        <v>1</v>
      </c>
      <c r="W136" s="7"/>
      <c r="X136" s="15"/>
      <c r="Y136" s="27">
        <f t="shared" si="8"/>
        <v>4</v>
      </c>
      <c r="Z136" s="15">
        <f t="shared" si="9"/>
        <v>5</v>
      </c>
      <c r="AA136" s="20">
        <f t="shared" si="10"/>
        <v>9</v>
      </c>
      <c r="AC136" s="21" t="s">
        <v>110</v>
      </c>
      <c r="AE136" s="114"/>
    </row>
    <row r="137" spans="1:31" s="20" customFormat="1" ht="12.75">
      <c r="A137" s="35">
        <v>400607</v>
      </c>
      <c r="B137" s="7" t="s">
        <v>473</v>
      </c>
      <c r="C137" s="8" t="s">
        <v>563</v>
      </c>
      <c r="D137" s="7" t="s">
        <v>472</v>
      </c>
      <c r="E137" s="7" t="s">
        <v>48</v>
      </c>
      <c r="F137" s="15" t="s">
        <v>30</v>
      </c>
      <c r="G137" s="50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>
        <v>4</v>
      </c>
      <c r="T137" s="7"/>
      <c r="U137" s="7">
        <v>1</v>
      </c>
      <c r="V137" s="7"/>
      <c r="W137" s="7"/>
      <c r="X137" s="15"/>
      <c r="Y137" s="27">
        <f t="shared" si="8"/>
        <v>5</v>
      </c>
      <c r="Z137" s="15">
        <f t="shared" si="9"/>
        <v>0</v>
      </c>
      <c r="AA137" s="20">
        <f t="shared" si="10"/>
        <v>5</v>
      </c>
      <c r="AC137" s="21" t="s">
        <v>114</v>
      </c>
      <c r="AD137" s="20">
        <f>SUM(AA137)</f>
        <v>5</v>
      </c>
      <c r="AE137" s="114"/>
    </row>
    <row r="138" spans="1:31" s="20" customFormat="1" ht="12.75">
      <c r="A138" s="35">
        <v>400607</v>
      </c>
      <c r="B138" s="7" t="s">
        <v>475</v>
      </c>
      <c r="C138" s="8" t="s">
        <v>563</v>
      </c>
      <c r="D138" s="7" t="s">
        <v>474</v>
      </c>
      <c r="E138" s="7" t="s">
        <v>48</v>
      </c>
      <c r="F138" s="15" t="s">
        <v>30</v>
      </c>
      <c r="G138" s="50"/>
      <c r="H138" s="7">
        <v>1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>
        <v>2</v>
      </c>
      <c r="T138" s="7">
        <v>4</v>
      </c>
      <c r="U138" s="7"/>
      <c r="V138" s="7">
        <v>1</v>
      </c>
      <c r="W138" s="7"/>
      <c r="X138" s="15"/>
      <c r="Y138" s="27">
        <f t="shared" si="8"/>
        <v>2</v>
      </c>
      <c r="Z138" s="15">
        <f t="shared" si="9"/>
        <v>6</v>
      </c>
      <c r="AA138" s="20">
        <f aca="true" t="shared" si="11" ref="AA138:AA157">SUM(Y138:Z138)</f>
        <v>8</v>
      </c>
      <c r="AC138" s="21" t="s">
        <v>110</v>
      </c>
      <c r="AE138" s="114"/>
    </row>
    <row r="139" spans="1:31" s="20" customFormat="1" ht="12.75">
      <c r="A139" s="35">
        <v>400801</v>
      </c>
      <c r="B139" s="7" t="s">
        <v>477</v>
      </c>
      <c r="C139" s="8" t="s">
        <v>563</v>
      </c>
      <c r="D139" s="7" t="s">
        <v>476</v>
      </c>
      <c r="E139" s="7" t="s">
        <v>44</v>
      </c>
      <c r="F139" s="15" t="s">
        <v>273</v>
      </c>
      <c r="G139" s="50"/>
      <c r="H139" s="7">
        <v>1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5"/>
      <c r="Y139" s="27">
        <f t="shared" si="8"/>
        <v>0</v>
      </c>
      <c r="Z139" s="15">
        <f t="shared" si="9"/>
        <v>1</v>
      </c>
      <c r="AA139" s="20">
        <f t="shared" si="11"/>
        <v>1</v>
      </c>
      <c r="AC139" s="21" t="s">
        <v>110</v>
      </c>
      <c r="AE139" s="114"/>
    </row>
    <row r="140" spans="1:31" s="20" customFormat="1" ht="12.75">
      <c r="A140" s="35">
        <v>422704</v>
      </c>
      <c r="B140" s="7" t="s">
        <v>761</v>
      </c>
      <c r="C140" s="8" t="s">
        <v>563</v>
      </c>
      <c r="D140" s="7" t="s">
        <v>478</v>
      </c>
      <c r="E140" s="7" t="s">
        <v>44</v>
      </c>
      <c r="F140" s="15" t="s">
        <v>264</v>
      </c>
      <c r="G140" s="50"/>
      <c r="H140" s="7"/>
      <c r="I140" s="7">
        <v>1</v>
      </c>
      <c r="J140" s="7"/>
      <c r="K140" s="7"/>
      <c r="L140" s="7"/>
      <c r="M140" s="7"/>
      <c r="N140" s="7"/>
      <c r="O140" s="7"/>
      <c r="P140" s="7"/>
      <c r="Q140" s="7"/>
      <c r="R140" s="7">
        <v>1</v>
      </c>
      <c r="S140" s="7">
        <v>3</v>
      </c>
      <c r="T140" s="7">
        <v>1</v>
      </c>
      <c r="U140" s="7">
        <v>1</v>
      </c>
      <c r="V140" s="7"/>
      <c r="W140" s="7"/>
      <c r="X140" s="15"/>
      <c r="Y140" s="27">
        <f t="shared" si="8"/>
        <v>5</v>
      </c>
      <c r="Z140" s="15">
        <f t="shared" si="9"/>
        <v>2</v>
      </c>
      <c r="AA140" s="20">
        <f t="shared" si="11"/>
        <v>7</v>
      </c>
      <c r="AC140" s="21" t="s">
        <v>112</v>
      </c>
      <c r="AE140" s="114"/>
    </row>
    <row r="141" spans="1:31" s="20" customFormat="1" ht="12.75">
      <c r="A141" s="35">
        <v>422805</v>
      </c>
      <c r="B141" s="7" t="s">
        <v>480</v>
      </c>
      <c r="C141" s="8" t="s">
        <v>563</v>
      </c>
      <c r="D141" s="7" t="s">
        <v>479</v>
      </c>
      <c r="E141" s="7" t="s">
        <v>44</v>
      </c>
      <c r="F141" s="15" t="s">
        <v>264</v>
      </c>
      <c r="G141" s="50"/>
      <c r="H141" s="5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>
        <v>1</v>
      </c>
      <c r="U141" s="7">
        <v>1</v>
      </c>
      <c r="V141" s="7">
        <v>2</v>
      </c>
      <c r="W141" s="7"/>
      <c r="X141" s="15"/>
      <c r="Y141" s="27">
        <f t="shared" si="8"/>
        <v>1</v>
      </c>
      <c r="Z141" s="15">
        <f t="shared" si="9"/>
        <v>3</v>
      </c>
      <c r="AA141" s="20">
        <f t="shared" si="11"/>
        <v>4</v>
      </c>
      <c r="AC141" s="21" t="s">
        <v>110</v>
      </c>
      <c r="AE141" s="114"/>
    </row>
    <row r="142" spans="1:31" s="20" customFormat="1" ht="12.75">
      <c r="A142" s="35">
        <v>440401</v>
      </c>
      <c r="B142" s="7" t="s">
        <v>484</v>
      </c>
      <c r="C142" s="8" t="s">
        <v>563</v>
      </c>
      <c r="D142" s="7" t="s">
        <v>483</v>
      </c>
      <c r="E142" s="7" t="s">
        <v>45</v>
      </c>
      <c r="F142" s="15" t="s">
        <v>243</v>
      </c>
      <c r="G142" s="50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>
        <v>2</v>
      </c>
      <c r="T142" s="7">
        <v>2</v>
      </c>
      <c r="U142" s="7"/>
      <c r="V142" s="7">
        <v>1</v>
      </c>
      <c r="W142" s="7"/>
      <c r="X142" s="15">
        <v>1</v>
      </c>
      <c r="Y142" s="27">
        <f t="shared" si="8"/>
        <v>2</v>
      </c>
      <c r="Z142" s="15">
        <f t="shared" si="9"/>
        <v>4</v>
      </c>
      <c r="AA142" s="20">
        <f t="shared" si="11"/>
        <v>6</v>
      </c>
      <c r="AC142" s="21" t="s">
        <v>116</v>
      </c>
      <c r="AD142" s="57">
        <f>SUM(AA142)</f>
        <v>6</v>
      </c>
      <c r="AE142" s="114"/>
    </row>
    <row r="143" spans="1:31" s="20" customFormat="1" ht="12.75">
      <c r="A143" s="35">
        <v>440401</v>
      </c>
      <c r="B143" s="7" t="s">
        <v>482</v>
      </c>
      <c r="C143" s="8" t="s">
        <v>563</v>
      </c>
      <c r="D143" s="7" t="s">
        <v>481</v>
      </c>
      <c r="E143" s="7" t="s">
        <v>44</v>
      </c>
      <c r="F143" s="15" t="s">
        <v>264</v>
      </c>
      <c r="G143" s="50"/>
      <c r="H143" s="7"/>
      <c r="I143" s="7"/>
      <c r="J143" s="7">
        <v>2</v>
      </c>
      <c r="K143" s="7"/>
      <c r="L143" s="7"/>
      <c r="M143" s="7"/>
      <c r="N143" s="7"/>
      <c r="O143" s="7"/>
      <c r="P143" s="7"/>
      <c r="Q143" s="7">
        <v>1</v>
      </c>
      <c r="R143" s="7">
        <v>1</v>
      </c>
      <c r="S143" s="7">
        <v>4</v>
      </c>
      <c r="T143" s="7">
        <v>7</v>
      </c>
      <c r="U143" s="7"/>
      <c r="V143" s="7"/>
      <c r="W143" s="7"/>
      <c r="X143" s="15"/>
      <c r="Y143" s="27">
        <f t="shared" si="8"/>
        <v>5</v>
      </c>
      <c r="Z143" s="15">
        <f t="shared" si="9"/>
        <v>10</v>
      </c>
      <c r="AA143" s="20">
        <f t="shared" si="11"/>
        <v>15</v>
      </c>
      <c r="AC143" s="21" t="s">
        <v>115</v>
      </c>
      <c r="AD143" s="20">
        <f>SUM(AA143)</f>
        <v>15</v>
      </c>
      <c r="AE143" s="114"/>
    </row>
    <row r="144" spans="1:31" s="20" customFormat="1" ht="12.75">
      <c r="A144" s="35">
        <v>440501</v>
      </c>
      <c r="B144" s="7" t="s">
        <v>486</v>
      </c>
      <c r="C144" s="8" t="s">
        <v>563</v>
      </c>
      <c r="D144" s="7" t="s">
        <v>485</v>
      </c>
      <c r="E144" s="7" t="s">
        <v>45</v>
      </c>
      <c r="F144" s="15" t="s">
        <v>243</v>
      </c>
      <c r="G144" s="50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>
        <v>1</v>
      </c>
      <c r="T144" s="7">
        <v>6</v>
      </c>
      <c r="U144" s="7">
        <v>2</v>
      </c>
      <c r="V144" s="7">
        <v>1</v>
      </c>
      <c r="W144" s="7"/>
      <c r="X144" s="15"/>
      <c r="Y144" s="27">
        <f t="shared" si="8"/>
        <v>3</v>
      </c>
      <c r="Z144" s="15">
        <f t="shared" si="9"/>
        <v>7</v>
      </c>
      <c r="AA144" s="20">
        <f t="shared" si="11"/>
        <v>10</v>
      </c>
      <c r="AC144" s="21" t="s">
        <v>112</v>
      </c>
      <c r="AE144" s="114"/>
    </row>
    <row r="145" spans="1:31" s="20" customFormat="1" ht="12.75">
      <c r="A145" s="35">
        <v>450602</v>
      </c>
      <c r="B145" s="7" t="s">
        <v>488</v>
      </c>
      <c r="C145" s="8" t="s">
        <v>563</v>
      </c>
      <c r="D145" s="7" t="s">
        <v>487</v>
      </c>
      <c r="E145" s="7" t="s">
        <v>45</v>
      </c>
      <c r="F145" s="15" t="s">
        <v>243</v>
      </c>
      <c r="G145" s="50">
        <v>1</v>
      </c>
      <c r="H145" s="7">
        <v>1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>
        <v>5</v>
      </c>
      <c r="T145" s="7">
        <v>1</v>
      </c>
      <c r="U145" s="7">
        <v>1</v>
      </c>
      <c r="V145" s="7"/>
      <c r="W145" s="7"/>
      <c r="X145" s="15"/>
      <c r="Y145" s="27">
        <f t="shared" si="8"/>
        <v>7</v>
      </c>
      <c r="Z145" s="15">
        <f t="shared" si="9"/>
        <v>2</v>
      </c>
      <c r="AA145" s="20">
        <f t="shared" si="11"/>
        <v>9</v>
      </c>
      <c r="AC145" s="21" t="s">
        <v>110</v>
      </c>
      <c r="AE145" s="114"/>
    </row>
    <row r="146" spans="1:31" s="20" customFormat="1" ht="12.75">
      <c r="A146" s="35">
        <v>451001</v>
      </c>
      <c r="B146" s="7" t="s">
        <v>490</v>
      </c>
      <c r="C146" s="8" t="s">
        <v>563</v>
      </c>
      <c r="D146" s="7" t="s">
        <v>489</v>
      </c>
      <c r="E146" s="7" t="s">
        <v>44</v>
      </c>
      <c r="F146" s="15" t="s">
        <v>264</v>
      </c>
      <c r="G146" s="50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>
        <v>3</v>
      </c>
      <c r="T146" s="7"/>
      <c r="U146" s="7"/>
      <c r="V146" s="7">
        <v>1</v>
      </c>
      <c r="W146" s="7"/>
      <c r="X146" s="15"/>
      <c r="Y146" s="27">
        <f t="shared" si="8"/>
        <v>3</v>
      </c>
      <c r="Z146" s="15">
        <f t="shared" si="9"/>
        <v>1</v>
      </c>
      <c r="AA146" s="20">
        <f t="shared" si="11"/>
        <v>4</v>
      </c>
      <c r="AC146" s="21" t="s">
        <v>112</v>
      </c>
      <c r="AE146" s="114"/>
    </row>
    <row r="147" spans="1:31" s="20" customFormat="1" ht="12.75">
      <c r="A147" s="35">
        <v>500901</v>
      </c>
      <c r="B147" s="7" t="s">
        <v>492</v>
      </c>
      <c r="C147" s="8" t="s">
        <v>563</v>
      </c>
      <c r="D147" s="7" t="s">
        <v>491</v>
      </c>
      <c r="E147" s="7" t="s">
        <v>44</v>
      </c>
      <c r="F147" s="15" t="s">
        <v>373</v>
      </c>
      <c r="G147" s="50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>
        <v>5</v>
      </c>
      <c r="T147" s="7">
        <v>1</v>
      </c>
      <c r="U147" s="7">
        <v>2</v>
      </c>
      <c r="V147" s="7">
        <v>1</v>
      </c>
      <c r="W147" s="7"/>
      <c r="X147" s="15"/>
      <c r="Y147" s="27">
        <f t="shared" si="8"/>
        <v>7</v>
      </c>
      <c r="Z147" s="15">
        <f t="shared" si="9"/>
        <v>2</v>
      </c>
      <c r="AA147" s="20">
        <f t="shared" si="11"/>
        <v>9</v>
      </c>
      <c r="AC147" s="21" t="s">
        <v>117</v>
      </c>
      <c r="AD147" s="20">
        <f>SUM(AA147)</f>
        <v>9</v>
      </c>
      <c r="AE147" s="114"/>
    </row>
    <row r="148" spans="1:31" s="20" customFormat="1" ht="12.75">
      <c r="A148" s="35">
        <v>510203</v>
      </c>
      <c r="B148" s="7" t="s">
        <v>494</v>
      </c>
      <c r="C148" s="8" t="s">
        <v>563</v>
      </c>
      <c r="D148" s="7" t="s">
        <v>493</v>
      </c>
      <c r="E148" s="7" t="s">
        <v>46</v>
      </c>
      <c r="F148" s="15" t="s">
        <v>28</v>
      </c>
      <c r="G148" s="50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>
        <v>18</v>
      </c>
      <c r="U148" s="7">
        <v>1</v>
      </c>
      <c r="V148" s="7">
        <v>3</v>
      </c>
      <c r="W148" s="7"/>
      <c r="X148" s="15"/>
      <c r="Y148" s="27">
        <f t="shared" si="8"/>
        <v>1</v>
      </c>
      <c r="Z148" s="15">
        <f t="shared" si="9"/>
        <v>21</v>
      </c>
      <c r="AA148" s="20">
        <f t="shared" si="11"/>
        <v>22</v>
      </c>
      <c r="AC148" s="21" t="s">
        <v>110</v>
      </c>
      <c r="AE148" s="114"/>
    </row>
    <row r="149" spans="1:31" s="20" customFormat="1" ht="12.75">
      <c r="A149" s="35">
        <v>511005</v>
      </c>
      <c r="B149" s="7" t="s">
        <v>496</v>
      </c>
      <c r="C149" s="8" t="s">
        <v>563</v>
      </c>
      <c r="D149" s="7" t="s">
        <v>495</v>
      </c>
      <c r="E149" s="7" t="s">
        <v>44</v>
      </c>
      <c r="F149" s="15" t="s">
        <v>243</v>
      </c>
      <c r="G149" s="50">
        <v>1</v>
      </c>
      <c r="H149" s="7"/>
      <c r="I149" s="7">
        <v>3</v>
      </c>
      <c r="J149" s="7"/>
      <c r="K149" s="7"/>
      <c r="L149" s="7"/>
      <c r="M149" s="7"/>
      <c r="N149" s="7"/>
      <c r="O149" s="7"/>
      <c r="P149" s="7"/>
      <c r="Q149" s="7"/>
      <c r="R149" s="7">
        <v>1</v>
      </c>
      <c r="S149" s="7">
        <v>5</v>
      </c>
      <c r="T149" s="7">
        <v>12</v>
      </c>
      <c r="U149" s="7"/>
      <c r="V149" s="7"/>
      <c r="W149" s="7"/>
      <c r="X149" s="15"/>
      <c r="Y149" s="27">
        <f t="shared" si="8"/>
        <v>9</v>
      </c>
      <c r="Z149" s="15">
        <f t="shared" si="9"/>
        <v>13</v>
      </c>
      <c r="AA149" s="20">
        <f t="shared" si="11"/>
        <v>22</v>
      </c>
      <c r="AC149" s="21" t="s">
        <v>110</v>
      </c>
      <c r="AE149" s="114"/>
    </row>
    <row r="150" spans="1:31" s="20" customFormat="1" ht="12.75">
      <c r="A150" s="35">
        <v>512003</v>
      </c>
      <c r="B150" s="7" t="s">
        <v>498</v>
      </c>
      <c r="C150" s="8" t="s">
        <v>563</v>
      </c>
      <c r="D150" s="7" t="s">
        <v>497</v>
      </c>
      <c r="E150" s="7" t="s">
        <v>50</v>
      </c>
      <c r="F150" s="15" t="s">
        <v>31</v>
      </c>
      <c r="G150" s="50"/>
      <c r="H150" s="7"/>
      <c r="I150" s="7"/>
      <c r="J150" s="7">
        <v>1</v>
      </c>
      <c r="K150" s="7"/>
      <c r="L150" s="7"/>
      <c r="M150" s="7">
        <v>1</v>
      </c>
      <c r="N150" s="7"/>
      <c r="O150" s="7"/>
      <c r="P150" s="7"/>
      <c r="Q150" s="7"/>
      <c r="R150" s="7"/>
      <c r="S150" s="7"/>
      <c r="T150" s="7"/>
      <c r="U150" s="7">
        <v>1</v>
      </c>
      <c r="V150" s="7"/>
      <c r="W150" s="7"/>
      <c r="X150" s="15"/>
      <c r="Y150" s="27">
        <f t="shared" si="8"/>
        <v>2</v>
      </c>
      <c r="Z150" s="15">
        <f t="shared" si="9"/>
        <v>1</v>
      </c>
      <c r="AA150" s="20">
        <f t="shared" si="11"/>
        <v>3</v>
      </c>
      <c r="AC150" s="21" t="s">
        <v>110</v>
      </c>
      <c r="AE150" s="114"/>
    </row>
    <row r="151" spans="1:31" s="20" customFormat="1" ht="12.75">
      <c r="A151" s="35">
        <v>513808</v>
      </c>
      <c r="B151" s="7" t="s">
        <v>500</v>
      </c>
      <c r="C151" s="8" t="s">
        <v>563</v>
      </c>
      <c r="D151" s="7" t="s">
        <v>499</v>
      </c>
      <c r="E151" s="7" t="s">
        <v>49</v>
      </c>
      <c r="F151" s="15" t="s">
        <v>400</v>
      </c>
      <c r="G151" s="5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>
        <v>1</v>
      </c>
      <c r="T151" s="7">
        <v>13</v>
      </c>
      <c r="U151" s="7">
        <v>1</v>
      </c>
      <c r="V151" s="7">
        <v>2</v>
      </c>
      <c r="W151" s="7"/>
      <c r="X151" s="15"/>
      <c r="Y151" s="27">
        <f t="shared" si="8"/>
        <v>2</v>
      </c>
      <c r="Z151" s="15">
        <f t="shared" si="9"/>
        <v>15</v>
      </c>
      <c r="AA151" s="20">
        <f t="shared" si="11"/>
        <v>17</v>
      </c>
      <c r="AC151" s="21" t="s">
        <v>110</v>
      </c>
      <c r="AE151" s="114"/>
    </row>
    <row r="152" spans="1:31" s="20" customFormat="1" ht="12.75">
      <c r="A152" s="35">
        <v>520201</v>
      </c>
      <c r="B152" s="7" t="s">
        <v>502</v>
      </c>
      <c r="C152" s="8" t="s">
        <v>563</v>
      </c>
      <c r="D152" s="7" t="s">
        <v>501</v>
      </c>
      <c r="E152" s="7" t="s">
        <v>51</v>
      </c>
      <c r="F152" s="15" t="s">
        <v>32</v>
      </c>
      <c r="G152" s="50">
        <v>7</v>
      </c>
      <c r="H152" s="7">
        <v>1</v>
      </c>
      <c r="I152" s="7">
        <v>1</v>
      </c>
      <c r="J152" s="7"/>
      <c r="K152" s="7">
        <v>1</v>
      </c>
      <c r="L152" s="7"/>
      <c r="M152" s="7"/>
      <c r="N152" s="7"/>
      <c r="O152" s="7"/>
      <c r="P152" s="7"/>
      <c r="Q152" s="7"/>
      <c r="R152" s="7"/>
      <c r="S152" s="7">
        <v>9</v>
      </c>
      <c r="T152" s="7">
        <v>4</v>
      </c>
      <c r="U152" s="7"/>
      <c r="V152" s="7"/>
      <c r="W152" s="7"/>
      <c r="X152" s="15"/>
      <c r="Y152" s="27">
        <f t="shared" si="8"/>
        <v>18</v>
      </c>
      <c r="Z152" s="15">
        <f t="shared" si="9"/>
        <v>5</v>
      </c>
      <c r="AA152" s="20">
        <f t="shared" si="11"/>
        <v>23</v>
      </c>
      <c r="AC152" s="21" t="s">
        <v>118</v>
      </c>
      <c r="AD152" s="20">
        <f>SUM(AA152:AA154)</f>
        <v>85</v>
      </c>
      <c r="AE152" s="114"/>
    </row>
    <row r="153" spans="1:31" s="20" customFormat="1" ht="12.75">
      <c r="A153" s="35">
        <v>520201</v>
      </c>
      <c r="B153" s="7" t="s">
        <v>504</v>
      </c>
      <c r="C153" s="8" t="s">
        <v>563</v>
      </c>
      <c r="D153" s="7" t="s">
        <v>503</v>
      </c>
      <c r="E153" s="7" t="s">
        <v>51</v>
      </c>
      <c r="F153" s="15" t="s">
        <v>32</v>
      </c>
      <c r="G153" s="50">
        <v>1</v>
      </c>
      <c r="H153" s="7"/>
      <c r="I153" s="7"/>
      <c r="J153" s="7"/>
      <c r="K153" s="7"/>
      <c r="L153" s="7"/>
      <c r="M153" s="7">
        <v>1</v>
      </c>
      <c r="N153" s="7">
        <v>2</v>
      </c>
      <c r="O153" s="7"/>
      <c r="P153" s="7"/>
      <c r="Q153" s="7">
        <v>1</v>
      </c>
      <c r="R153" s="7">
        <v>2</v>
      </c>
      <c r="S153" s="7">
        <v>31</v>
      </c>
      <c r="T153" s="7">
        <v>15</v>
      </c>
      <c r="U153" s="7">
        <v>5</v>
      </c>
      <c r="V153" s="7">
        <v>1</v>
      </c>
      <c r="W153" s="7"/>
      <c r="X153" s="15"/>
      <c r="Y153" s="27">
        <f t="shared" si="8"/>
        <v>39</v>
      </c>
      <c r="Z153" s="15">
        <f t="shared" si="9"/>
        <v>20</v>
      </c>
      <c r="AA153" s="20">
        <f t="shared" si="11"/>
        <v>59</v>
      </c>
      <c r="AC153" s="21" t="s">
        <v>118</v>
      </c>
      <c r="AE153" s="114"/>
    </row>
    <row r="154" spans="1:31" s="20" customFormat="1" ht="12.75">
      <c r="A154" s="35">
        <v>520201</v>
      </c>
      <c r="B154" s="7" t="s">
        <v>506</v>
      </c>
      <c r="C154" s="8" t="s">
        <v>563</v>
      </c>
      <c r="D154" s="7" t="s">
        <v>505</v>
      </c>
      <c r="E154" s="7" t="s">
        <v>51</v>
      </c>
      <c r="F154" s="15" t="s">
        <v>32</v>
      </c>
      <c r="G154" s="50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1</v>
      </c>
      <c r="T154" s="7">
        <v>2</v>
      </c>
      <c r="U154" s="7"/>
      <c r="V154" s="7"/>
      <c r="W154" s="7"/>
      <c r="X154" s="15"/>
      <c r="Y154" s="27">
        <f t="shared" si="8"/>
        <v>1</v>
      </c>
      <c r="Z154" s="15">
        <f t="shared" si="9"/>
        <v>2</v>
      </c>
      <c r="AA154" s="20">
        <f t="shared" si="11"/>
        <v>3</v>
      </c>
      <c r="AC154" s="21" t="s">
        <v>118</v>
      </c>
      <c r="AE154" s="114"/>
    </row>
    <row r="155" spans="1:31" s="20" customFormat="1" ht="12.75">
      <c r="A155" s="35">
        <v>520301</v>
      </c>
      <c r="B155" s="7" t="s">
        <v>508</v>
      </c>
      <c r="C155" s="8" t="s">
        <v>563</v>
      </c>
      <c r="D155" s="7" t="s">
        <v>507</v>
      </c>
      <c r="E155" s="7" t="s">
        <v>51</v>
      </c>
      <c r="F155" s="15" t="s">
        <v>32</v>
      </c>
      <c r="G155" s="50"/>
      <c r="H155" s="7">
        <v>1</v>
      </c>
      <c r="I155" s="7"/>
      <c r="J155" s="7">
        <v>1</v>
      </c>
      <c r="K155" s="7"/>
      <c r="L155" s="7"/>
      <c r="M155" s="7"/>
      <c r="N155" s="7">
        <v>1</v>
      </c>
      <c r="O155" s="7"/>
      <c r="P155" s="7"/>
      <c r="Q155" s="7"/>
      <c r="R155" s="7"/>
      <c r="S155" s="7">
        <v>17</v>
      </c>
      <c r="T155" s="7">
        <v>12</v>
      </c>
      <c r="U155" s="7">
        <v>2</v>
      </c>
      <c r="V155" s="7"/>
      <c r="W155" s="7"/>
      <c r="X155" s="15"/>
      <c r="Y155" s="27">
        <f t="shared" si="8"/>
        <v>19</v>
      </c>
      <c r="Z155" s="15">
        <f t="shared" si="9"/>
        <v>15</v>
      </c>
      <c r="AA155" s="20">
        <f t="shared" si="11"/>
        <v>34</v>
      </c>
      <c r="AC155" s="21" t="s">
        <v>110</v>
      </c>
      <c r="AE155" s="114"/>
    </row>
    <row r="156" spans="1:31" s="20" customFormat="1" ht="12.75">
      <c r="A156" s="35">
        <v>521002</v>
      </c>
      <c r="B156" s="7" t="s">
        <v>572</v>
      </c>
      <c r="C156" s="8" t="s">
        <v>563</v>
      </c>
      <c r="D156" s="7" t="s">
        <v>510</v>
      </c>
      <c r="E156" s="7" t="s">
        <v>33</v>
      </c>
      <c r="F156" s="15" t="s">
        <v>511</v>
      </c>
      <c r="G156" s="50">
        <v>1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1</v>
      </c>
      <c r="S156" s="7">
        <v>4</v>
      </c>
      <c r="T156" s="7">
        <v>7</v>
      </c>
      <c r="U156" s="7">
        <v>1</v>
      </c>
      <c r="V156" s="7"/>
      <c r="W156" s="7"/>
      <c r="X156" s="15"/>
      <c r="Y156" s="27">
        <f t="shared" si="8"/>
        <v>6</v>
      </c>
      <c r="Z156" s="15">
        <f t="shared" si="9"/>
        <v>8</v>
      </c>
      <c r="AA156" s="20">
        <f t="shared" si="11"/>
        <v>14</v>
      </c>
      <c r="AC156" s="21" t="s">
        <v>110</v>
      </c>
      <c r="AE156" s="114"/>
    </row>
    <row r="157" spans="1:31" s="20" customFormat="1" ht="12.75">
      <c r="A157" s="36">
        <v>540101</v>
      </c>
      <c r="B157" s="16" t="s">
        <v>513</v>
      </c>
      <c r="C157" s="17" t="s">
        <v>563</v>
      </c>
      <c r="D157" s="16" t="s">
        <v>512</v>
      </c>
      <c r="E157" s="16" t="s">
        <v>44</v>
      </c>
      <c r="F157" s="18" t="s">
        <v>261</v>
      </c>
      <c r="G157" s="51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>
        <v>1</v>
      </c>
      <c r="U157" s="16"/>
      <c r="V157" s="16">
        <v>1</v>
      </c>
      <c r="W157" s="16"/>
      <c r="X157" s="18"/>
      <c r="Y157" s="28">
        <f t="shared" si="8"/>
        <v>0</v>
      </c>
      <c r="Z157" s="18">
        <f t="shared" si="9"/>
        <v>2</v>
      </c>
      <c r="AA157" s="20">
        <f t="shared" si="11"/>
        <v>2</v>
      </c>
      <c r="AC157" s="21" t="s">
        <v>112</v>
      </c>
      <c r="AE157" s="114"/>
    </row>
    <row r="158" spans="1:31" s="20" customFormat="1" ht="12.75">
      <c r="A158" s="21" t="s">
        <v>1</v>
      </c>
      <c r="C158" s="21"/>
      <c r="D158" s="46"/>
      <c r="E158" s="21"/>
      <c r="F158" s="21"/>
      <c r="G158" s="20">
        <f aca="true" t="shared" si="12" ref="G158:AA158">SUM(G106:G157)</f>
        <v>27</v>
      </c>
      <c r="H158" s="20">
        <f t="shared" si="12"/>
        <v>14</v>
      </c>
      <c r="I158" s="20">
        <f t="shared" si="12"/>
        <v>10</v>
      </c>
      <c r="J158" s="20">
        <f t="shared" si="12"/>
        <v>8</v>
      </c>
      <c r="K158" s="20">
        <f t="shared" si="12"/>
        <v>1</v>
      </c>
      <c r="L158" s="20">
        <f t="shared" si="12"/>
        <v>0</v>
      </c>
      <c r="M158" s="20">
        <f t="shared" si="12"/>
        <v>3</v>
      </c>
      <c r="N158" s="20">
        <f t="shared" si="12"/>
        <v>7</v>
      </c>
      <c r="O158" s="20">
        <f>SUM(O106:O157)</f>
        <v>0</v>
      </c>
      <c r="P158" s="20">
        <f>SUM(P106:P157)</f>
        <v>0</v>
      </c>
      <c r="Q158" s="20">
        <f t="shared" si="12"/>
        <v>7</v>
      </c>
      <c r="R158" s="20">
        <f t="shared" si="12"/>
        <v>7</v>
      </c>
      <c r="S158" s="20">
        <f t="shared" si="12"/>
        <v>171</v>
      </c>
      <c r="T158" s="20">
        <f t="shared" si="12"/>
        <v>241</v>
      </c>
      <c r="U158" s="20">
        <f t="shared" si="12"/>
        <v>37</v>
      </c>
      <c r="V158" s="20">
        <f t="shared" si="12"/>
        <v>43</v>
      </c>
      <c r="W158" s="20">
        <f>SUM(W106:W157)</f>
        <v>0</v>
      </c>
      <c r="X158" s="20">
        <f>SUM(X106:X157)</f>
        <v>1</v>
      </c>
      <c r="Y158" s="20">
        <f t="shared" si="12"/>
        <v>256</v>
      </c>
      <c r="Z158" s="20">
        <f t="shared" si="12"/>
        <v>321</v>
      </c>
      <c r="AA158" s="20">
        <f t="shared" si="12"/>
        <v>577</v>
      </c>
      <c r="AC158" s="21"/>
      <c r="AD158" s="20">
        <f>SUM(AD106:AD157)</f>
        <v>594</v>
      </c>
      <c r="AE158" s="114"/>
    </row>
    <row r="159" spans="1:31" s="20" customFormat="1" ht="12.75">
      <c r="A159" s="21"/>
      <c r="C159" s="21"/>
      <c r="D159" s="46"/>
      <c r="E159" s="21"/>
      <c r="F159" s="21"/>
      <c r="AC159" s="21"/>
      <c r="AE159" s="114"/>
    </row>
    <row r="160" spans="1:31" s="20" customFormat="1" ht="12.75">
      <c r="A160" s="21"/>
      <c r="C160" s="21"/>
      <c r="D160" s="46"/>
      <c r="E160" s="21"/>
      <c r="F160" s="21"/>
      <c r="AC160" s="21"/>
      <c r="AE160" s="114"/>
    </row>
    <row r="161" spans="1:29" ht="12.75">
      <c r="A161" s="3" t="s">
        <v>8</v>
      </c>
      <c r="C161" s="1"/>
      <c r="E161" s="1"/>
      <c r="AC161" s="21"/>
    </row>
    <row r="162" spans="1:5" ht="12.75">
      <c r="A162" s="3" t="s">
        <v>7</v>
      </c>
      <c r="C162" s="1"/>
      <c r="E162" s="1"/>
    </row>
    <row r="163" spans="1:5" ht="12.75">
      <c r="A163" s="3" t="s">
        <v>128</v>
      </c>
      <c r="E163" s="1"/>
    </row>
    <row r="164" spans="1:5" ht="12.75">
      <c r="A164" s="60"/>
      <c r="C164" s="3" t="s">
        <v>16</v>
      </c>
      <c r="E164" s="1"/>
    </row>
    <row r="165" spans="1:26" ht="12.75">
      <c r="A165" s="1"/>
      <c r="C165" s="1"/>
      <c r="E165" s="1"/>
      <c r="G165" s="122" t="s">
        <v>9</v>
      </c>
      <c r="H165" s="122"/>
      <c r="I165" s="122" t="s">
        <v>11</v>
      </c>
      <c r="J165" s="122"/>
      <c r="K165" s="122" t="s">
        <v>10</v>
      </c>
      <c r="L165" s="122"/>
      <c r="M165" s="122" t="s">
        <v>767</v>
      </c>
      <c r="N165" s="122"/>
      <c r="O165" s="123" t="s">
        <v>768</v>
      </c>
      <c r="P165" s="124"/>
      <c r="Q165" s="122" t="s">
        <v>3</v>
      </c>
      <c r="R165" s="122"/>
      <c r="S165" s="122" t="s">
        <v>4</v>
      </c>
      <c r="T165" s="122"/>
      <c r="U165" s="122" t="s">
        <v>5</v>
      </c>
      <c r="V165" s="122"/>
      <c r="W165" s="123" t="s">
        <v>101</v>
      </c>
      <c r="X165" s="124"/>
      <c r="Y165" s="122" t="s">
        <v>13</v>
      </c>
      <c r="Z165" s="122"/>
    </row>
    <row r="166" spans="1:28" ht="12.75">
      <c r="A166" s="4" t="s">
        <v>100</v>
      </c>
      <c r="B166" s="9" t="s">
        <v>57</v>
      </c>
      <c r="C166" s="10" t="s">
        <v>2</v>
      </c>
      <c r="D166" s="47" t="s">
        <v>58</v>
      </c>
      <c r="E166" s="10" t="s">
        <v>34</v>
      </c>
      <c r="F166" s="10" t="s">
        <v>35</v>
      </c>
      <c r="G166" s="11" t="s">
        <v>0</v>
      </c>
      <c r="H166" s="11" t="s">
        <v>6</v>
      </c>
      <c r="I166" s="11" t="s">
        <v>0</v>
      </c>
      <c r="J166" s="11" t="s">
        <v>6</v>
      </c>
      <c r="K166" s="11" t="s">
        <v>0</v>
      </c>
      <c r="L166" s="11" t="s">
        <v>6</v>
      </c>
      <c r="M166" s="34" t="s">
        <v>0</v>
      </c>
      <c r="N166" s="34" t="s">
        <v>6</v>
      </c>
      <c r="O166" s="34" t="s">
        <v>0</v>
      </c>
      <c r="P166" s="34" t="s">
        <v>6</v>
      </c>
      <c r="Q166" s="11" t="s">
        <v>0</v>
      </c>
      <c r="R166" s="11" t="s">
        <v>6</v>
      </c>
      <c r="S166" s="11" t="s">
        <v>0</v>
      </c>
      <c r="T166" s="11" t="s">
        <v>6</v>
      </c>
      <c r="U166" s="11" t="s">
        <v>0</v>
      </c>
      <c r="V166" s="11" t="s">
        <v>6</v>
      </c>
      <c r="W166" s="34" t="s">
        <v>0</v>
      </c>
      <c r="X166" s="34" t="s">
        <v>6</v>
      </c>
      <c r="Y166" s="11" t="s">
        <v>0</v>
      </c>
      <c r="Z166" s="11" t="s">
        <v>6</v>
      </c>
      <c r="AA166" s="29" t="s">
        <v>1</v>
      </c>
      <c r="AB166" s="20"/>
    </row>
    <row r="167" spans="1:31" s="20" customFormat="1" ht="12.75">
      <c r="A167" s="42" t="s">
        <v>604</v>
      </c>
      <c r="B167" s="12" t="s">
        <v>515</v>
      </c>
      <c r="C167" s="13" t="s">
        <v>564</v>
      </c>
      <c r="D167" s="12" t="s">
        <v>514</v>
      </c>
      <c r="E167" s="12" t="s">
        <v>45</v>
      </c>
      <c r="F167" s="14" t="s">
        <v>243</v>
      </c>
      <c r="G167" s="5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>
        <v>1</v>
      </c>
      <c r="W167" s="12"/>
      <c r="X167" s="14"/>
      <c r="Y167" s="26">
        <f aca="true" t="shared" si="13" ref="Y167:Y191">G167+I167+K167+M167+O167+Q167+S167+U167+W167</f>
        <v>0</v>
      </c>
      <c r="Z167" s="14">
        <f aca="true" t="shared" si="14" ref="Z167:Z191">H167+J167+L167+N167+P167+R167+T167+V167+X167</f>
        <v>1</v>
      </c>
      <c r="AA167" s="20">
        <f aca="true" t="shared" si="15" ref="AA167:AA191">SUM(Y167:Z167)</f>
        <v>1</v>
      </c>
      <c r="AC167" s="21" t="s">
        <v>119</v>
      </c>
      <c r="AD167"/>
      <c r="AE167" s="114"/>
    </row>
    <row r="168" spans="1:31" s="20" customFormat="1" ht="12.75">
      <c r="A168" s="30" t="s">
        <v>604</v>
      </c>
      <c r="B168" s="7" t="s">
        <v>584</v>
      </c>
      <c r="C168" s="8" t="s">
        <v>564</v>
      </c>
      <c r="D168" s="7" t="s">
        <v>516</v>
      </c>
      <c r="E168" s="7" t="s">
        <v>45</v>
      </c>
      <c r="F168" s="15" t="s">
        <v>243</v>
      </c>
      <c r="G168" s="50"/>
      <c r="H168" s="7"/>
      <c r="I168" s="7"/>
      <c r="J168" s="7"/>
      <c r="K168" s="7"/>
      <c r="L168" s="7"/>
      <c r="M168" s="7"/>
      <c r="N168" s="7"/>
      <c r="O168" s="7"/>
      <c r="P168" s="7"/>
      <c r="Q168" s="7">
        <v>1</v>
      </c>
      <c r="R168" s="7"/>
      <c r="S168" s="7"/>
      <c r="T168" s="7"/>
      <c r="U168" s="7"/>
      <c r="V168" s="7"/>
      <c r="W168" s="7"/>
      <c r="X168" s="15"/>
      <c r="Y168" s="27">
        <f t="shared" si="13"/>
        <v>1</v>
      </c>
      <c r="Z168" s="15">
        <f t="shared" si="14"/>
        <v>0</v>
      </c>
      <c r="AA168" s="20">
        <f t="shared" si="15"/>
        <v>1</v>
      </c>
      <c r="AC168" s="21" t="s">
        <v>119</v>
      </c>
      <c r="AD168"/>
      <c r="AE168" s="114"/>
    </row>
    <row r="169" spans="1:31" s="20" customFormat="1" ht="12.75">
      <c r="A169" s="30">
        <v>110101</v>
      </c>
      <c r="B169" s="7" t="s">
        <v>518</v>
      </c>
      <c r="C169" s="8" t="s">
        <v>564</v>
      </c>
      <c r="D169" s="7" t="s">
        <v>517</v>
      </c>
      <c r="E169" s="7" t="s">
        <v>44</v>
      </c>
      <c r="F169" s="15" t="s">
        <v>273</v>
      </c>
      <c r="G169" s="50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>
        <v>1</v>
      </c>
      <c r="T169" s="7"/>
      <c r="U169" s="7"/>
      <c r="V169" s="7"/>
      <c r="W169" s="7"/>
      <c r="X169" s="15"/>
      <c r="Y169" s="27">
        <f t="shared" si="13"/>
        <v>1</v>
      </c>
      <c r="Z169" s="15">
        <f t="shared" si="14"/>
        <v>0</v>
      </c>
      <c r="AA169" s="20">
        <f t="shared" si="15"/>
        <v>1</v>
      </c>
      <c r="AC169" s="21" t="s">
        <v>119</v>
      </c>
      <c r="AD169"/>
      <c r="AE169" s="114"/>
    </row>
    <row r="170" spans="1:31" s="20" customFormat="1" ht="12.75">
      <c r="A170" s="30">
        <v>130101</v>
      </c>
      <c r="B170" s="7" t="s">
        <v>520</v>
      </c>
      <c r="C170" s="8" t="s">
        <v>564</v>
      </c>
      <c r="D170" s="7" t="s">
        <v>519</v>
      </c>
      <c r="E170" s="7" t="s">
        <v>46</v>
      </c>
      <c r="F170" s="15" t="s">
        <v>28</v>
      </c>
      <c r="G170" s="50"/>
      <c r="H170" s="7"/>
      <c r="I170" s="7"/>
      <c r="J170" s="7"/>
      <c r="K170" s="7"/>
      <c r="L170" s="7"/>
      <c r="M170" s="7"/>
      <c r="N170" s="7"/>
      <c r="O170" s="7"/>
      <c r="P170" s="7"/>
      <c r="Q170" s="7">
        <v>1</v>
      </c>
      <c r="R170" s="7"/>
      <c r="S170" s="7">
        <v>3</v>
      </c>
      <c r="T170" s="7">
        <v>4</v>
      </c>
      <c r="U170" s="7"/>
      <c r="V170" s="7"/>
      <c r="W170" s="7"/>
      <c r="X170" s="15"/>
      <c r="Y170" s="27">
        <f t="shared" si="13"/>
        <v>4</v>
      </c>
      <c r="Z170" s="15">
        <f t="shared" si="14"/>
        <v>4</v>
      </c>
      <c r="AA170" s="20">
        <f>SUM(Y170:Z170)</f>
        <v>8</v>
      </c>
      <c r="AC170" s="21" t="s">
        <v>119</v>
      </c>
      <c r="AD170"/>
      <c r="AE170" s="114"/>
    </row>
    <row r="171" spans="1:31" s="20" customFormat="1" ht="12.75">
      <c r="A171" s="30">
        <v>140701</v>
      </c>
      <c r="B171" s="7" t="s">
        <v>522</v>
      </c>
      <c r="C171" s="8" t="s">
        <v>564</v>
      </c>
      <c r="D171" s="7" t="s">
        <v>521</v>
      </c>
      <c r="E171" s="7" t="s">
        <v>47</v>
      </c>
      <c r="F171" s="15" t="s">
        <v>285</v>
      </c>
      <c r="G171" s="50"/>
      <c r="H171" s="7">
        <v>1</v>
      </c>
      <c r="I171" s="7"/>
      <c r="J171" s="7"/>
      <c r="K171" s="7"/>
      <c r="L171" s="7"/>
      <c r="M171" s="7">
        <v>1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5"/>
      <c r="Y171" s="27">
        <f t="shared" si="13"/>
        <v>1</v>
      </c>
      <c r="Z171" s="15">
        <f t="shared" si="14"/>
        <v>1</v>
      </c>
      <c r="AA171" s="20">
        <f>SUM(Y171:Z171)</f>
        <v>2</v>
      </c>
      <c r="AC171" s="21" t="s">
        <v>119</v>
      </c>
      <c r="AD171"/>
      <c r="AE171" s="114"/>
    </row>
    <row r="172" spans="1:31" s="20" customFormat="1" ht="12.75">
      <c r="A172" s="35">
        <v>141001</v>
      </c>
      <c r="B172" s="7" t="s">
        <v>524</v>
      </c>
      <c r="C172" s="8" t="s">
        <v>564</v>
      </c>
      <c r="D172" s="7" t="s">
        <v>523</v>
      </c>
      <c r="E172" s="7" t="s">
        <v>47</v>
      </c>
      <c r="F172" s="15" t="s">
        <v>285</v>
      </c>
      <c r="G172" s="50">
        <v>2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>
        <v>2</v>
      </c>
      <c r="T172" s="7"/>
      <c r="U172" s="7"/>
      <c r="V172" s="7">
        <v>1</v>
      </c>
      <c r="W172" s="7"/>
      <c r="X172" s="15"/>
      <c r="Y172" s="27">
        <f t="shared" si="13"/>
        <v>4</v>
      </c>
      <c r="Z172" s="15">
        <f t="shared" si="14"/>
        <v>1</v>
      </c>
      <c r="AA172" s="20">
        <f t="shared" si="15"/>
        <v>5</v>
      </c>
      <c r="AC172" s="21" t="s">
        <v>119</v>
      </c>
      <c r="AD172"/>
      <c r="AE172" s="114"/>
    </row>
    <row r="173" spans="1:31" s="20" customFormat="1" ht="12.75">
      <c r="A173" s="35">
        <v>141901</v>
      </c>
      <c r="B173" s="7" t="s">
        <v>526</v>
      </c>
      <c r="C173" s="8" t="s">
        <v>564</v>
      </c>
      <c r="D173" s="7" t="s">
        <v>525</v>
      </c>
      <c r="E173" s="7" t="s">
        <v>47</v>
      </c>
      <c r="F173" s="15" t="s">
        <v>285</v>
      </c>
      <c r="G173" s="50">
        <v>3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>
        <v>1</v>
      </c>
      <c r="T173" s="7"/>
      <c r="U173" s="7"/>
      <c r="V173" s="7"/>
      <c r="W173" s="7"/>
      <c r="X173" s="15"/>
      <c r="Y173" s="27">
        <f t="shared" si="13"/>
        <v>4</v>
      </c>
      <c r="Z173" s="15">
        <f t="shared" si="14"/>
        <v>0</v>
      </c>
      <c r="AA173" s="20">
        <f t="shared" si="15"/>
        <v>4</v>
      </c>
      <c r="AC173" s="21" t="s">
        <v>119</v>
      </c>
      <c r="AD173"/>
      <c r="AE173" s="114"/>
    </row>
    <row r="174" spans="1:31" s="20" customFormat="1" ht="12.75">
      <c r="A174" s="35">
        <v>142401</v>
      </c>
      <c r="B174" s="7" t="s">
        <v>528</v>
      </c>
      <c r="C174" s="8" t="s">
        <v>564</v>
      </c>
      <c r="D174" s="7" t="s">
        <v>527</v>
      </c>
      <c r="E174" s="7" t="s">
        <v>47</v>
      </c>
      <c r="F174" s="15" t="s">
        <v>285</v>
      </c>
      <c r="G174" s="50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>
        <v>3</v>
      </c>
      <c r="T174" s="7"/>
      <c r="U174" s="7"/>
      <c r="V174" s="7"/>
      <c r="W174" s="7"/>
      <c r="X174" s="15"/>
      <c r="Y174" s="27">
        <f t="shared" si="13"/>
        <v>3</v>
      </c>
      <c r="Z174" s="15">
        <f t="shared" si="14"/>
        <v>0</v>
      </c>
      <c r="AA174" s="20">
        <f t="shared" si="15"/>
        <v>3</v>
      </c>
      <c r="AC174" s="21" t="s">
        <v>119</v>
      </c>
      <c r="AE174" s="114"/>
    </row>
    <row r="175" spans="1:31" s="20" customFormat="1" ht="12.75">
      <c r="A175" s="35">
        <v>143501</v>
      </c>
      <c r="B175" s="7" t="s">
        <v>530</v>
      </c>
      <c r="C175" s="8" t="s">
        <v>564</v>
      </c>
      <c r="D175" s="7" t="s">
        <v>529</v>
      </c>
      <c r="E175" s="7" t="s">
        <v>47</v>
      </c>
      <c r="F175" s="15" t="s">
        <v>285</v>
      </c>
      <c r="G175" s="50">
        <v>1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5"/>
      <c r="Y175" s="27">
        <f t="shared" si="13"/>
        <v>1</v>
      </c>
      <c r="Z175" s="15">
        <f t="shared" si="14"/>
        <v>0</v>
      </c>
      <c r="AA175" s="20">
        <f t="shared" si="15"/>
        <v>1</v>
      </c>
      <c r="AC175" s="21" t="s">
        <v>119</v>
      </c>
      <c r="AE175" s="114"/>
    </row>
    <row r="176" spans="1:31" s="20" customFormat="1" ht="12.75">
      <c r="A176" s="35">
        <v>230101</v>
      </c>
      <c r="B176" s="7" t="s">
        <v>532</v>
      </c>
      <c r="C176" s="8" t="s">
        <v>564</v>
      </c>
      <c r="D176" s="7" t="s">
        <v>531</v>
      </c>
      <c r="E176" s="7" t="s">
        <v>44</v>
      </c>
      <c r="F176" s="15" t="s">
        <v>261</v>
      </c>
      <c r="G176" s="50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>
        <v>3</v>
      </c>
      <c r="T176" s="7">
        <v>4</v>
      </c>
      <c r="U176" s="7"/>
      <c r="V176" s="7">
        <v>2</v>
      </c>
      <c r="W176" s="7"/>
      <c r="X176" s="15"/>
      <c r="Y176" s="27">
        <f t="shared" si="13"/>
        <v>3</v>
      </c>
      <c r="Z176" s="15">
        <f t="shared" si="14"/>
        <v>6</v>
      </c>
      <c r="AA176" s="20">
        <f t="shared" si="15"/>
        <v>9</v>
      </c>
      <c r="AC176" s="21" t="s">
        <v>119</v>
      </c>
      <c r="AE176" s="114"/>
    </row>
    <row r="177" spans="1:31" s="20" customFormat="1" ht="12.75">
      <c r="A177" s="35">
        <v>260202</v>
      </c>
      <c r="B177" s="7" t="s">
        <v>534</v>
      </c>
      <c r="C177" s="8" t="s">
        <v>564</v>
      </c>
      <c r="D177" s="7" t="s">
        <v>533</v>
      </c>
      <c r="E177" s="7" t="s">
        <v>44</v>
      </c>
      <c r="F177" s="15" t="s">
        <v>243</v>
      </c>
      <c r="G177" s="50"/>
      <c r="H177" s="7">
        <v>1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>
        <v>1</v>
      </c>
      <c r="T177" s="7">
        <v>1</v>
      </c>
      <c r="U177" s="7"/>
      <c r="V177" s="7">
        <v>2</v>
      </c>
      <c r="W177" s="7"/>
      <c r="X177" s="15"/>
      <c r="Y177" s="27">
        <f t="shared" si="13"/>
        <v>1</v>
      </c>
      <c r="Z177" s="15">
        <f t="shared" si="14"/>
        <v>4</v>
      </c>
      <c r="AA177" s="20">
        <f t="shared" si="15"/>
        <v>5</v>
      </c>
      <c r="AC177" s="21" t="s">
        <v>119</v>
      </c>
      <c r="AE177" s="114"/>
    </row>
    <row r="178" spans="1:31" s="20" customFormat="1" ht="12.75">
      <c r="A178" s="35">
        <v>270101</v>
      </c>
      <c r="B178" s="7" t="s">
        <v>536</v>
      </c>
      <c r="C178" s="8" t="s">
        <v>564</v>
      </c>
      <c r="D178" s="7" t="s">
        <v>535</v>
      </c>
      <c r="E178" s="7" t="s">
        <v>44</v>
      </c>
      <c r="F178" s="15" t="s">
        <v>273</v>
      </c>
      <c r="G178" s="50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>
        <v>1</v>
      </c>
      <c r="T178" s="7"/>
      <c r="U178" s="7">
        <v>1</v>
      </c>
      <c r="V178" s="7"/>
      <c r="W178" s="7"/>
      <c r="X178" s="15"/>
      <c r="Y178" s="27">
        <f t="shared" si="13"/>
        <v>2</v>
      </c>
      <c r="Z178" s="15">
        <f t="shared" si="14"/>
        <v>0</v>
      </c>
      <c r="AA178" s="20">
        <f t="shared" si="15"/>
        <v>2</v>
      </c>
      <c r="AC178" s="21" t="s">
        <v>119</v>
      </c>
      <c r="AE178" s="114"/>
    </row>
    <row r="179" spans="1:31" s="20" customFormat="1" ht="12.75">
      <c r="A179" s="35">
        <v>400501</v>
      </c>
      <c r="B179" s="7" t="s">
        <v>538</v>
      </c>
      <c r="C179" s="8" t="s">
        <v>564</v>
      </c>
      <c r="D179" s="7" t="s">
        <v>537</v>
      </c>
      <c r="E179" s="7" t="s">
        <v>44</v>
      </c>
      <c r="F179" s="15" t="s">
        <v>273</v>
      </c>
      <c r="G179" s="50">
        <v>2</v>
      </c>
      <c r="H179" s="7"/>
      <c r="I179" s="7"/>
      <c r="J179" s="7"/>
      <c r="K179" s="7"/>
      <c r="L179" s="7"/>
      <c r="M179" s="7">
        <v>1</v>
      </c>
      <c r="N179" s="7"/>
      <c r="O179" s="7"/>
      <c r="P179" s="7"/>
      <c r="Q179" s="7"/>
      <c r="R179" s="7"/>
      <c r="S179" s="7">
        <v>2</v>
      </c>
      <c r="T179" s="7"/>
      <c r="U179" s="7">
        <v>1</v>
      </c>
      <c r="V179" s="7"/>
      <c r="W179" s="7"/>
      <c r="X179" s="15"/>
      <c r="Y179" s="27">
        <f t="shared" si="13"/>
        <v>6</v>
      </c>
      <c r="Z179" s="15">
        <f t="shared" si="14"/>
        <v>0</v>
      </c>
      <c r="AA179" s="20">
        <f t="shared" si="15"/>
        <v>6</v>
      </c>
      <c r="AC179" s="21" t="s">
        <v>119</v>
      </c>
      <c r="AE179" s="114"/>
    </row>
    <row r="180" spans="1:31" s="20" customFormat="1" ht="12.75">
      <c r="A180" s="35">
        <v>400607</v>
      </c>
      <c r="B180" s="7" t="s">
        <v>540</v>
      </c>
      <c r="C180" s="8" t="s">
        <v>564</v>
      </c>
      <c r="D180" s="7" t="s">
        <v>539</v>
      </c>
      <c r="E180" s="7" t="s">
        <v>48</v>
      </c>
      <c r="F180" s="15" t="s">
        <v>30</v>
      </c>
      <c r="G180" s="5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>
        <v>2</v>
      </c>
      <c r="T180" s="7">
        <v>3</v>
      </c>
      <c r="U180" s="7">
        <v>1</v>
      </c>
      <c r="V180" s="7"/>
      <c r="W180" s="7"/>
      <c r="X180" s="15"/>
      <c r="Y180" s="27">
        <f t="shared" si="13"/>
        <v>3</v>
      </c>
      <c r="Z180" s="15">
        <f t="shared" si="14"/>
        <v>3</v>
      </c>
      <c r="AA180" s="20">
        <f t="shared" si="15"/>
        <v>6</v>
      </c>
      <c r="AC180" s="21" t="s">
        <v>119</v>
      </c>
      <c r="AE180" s="114"/>
    </row>
    <row r="181" spans="1:31" s="57" customFormat="1" ht="12.75">
      <c r="A181" s="61">
        <v>400801</v>
      </c>
      <c r="B181" s="54" t="s">
        <v>542</v>
      </c>
      <c r="C181" s="62" t="s">
        <v>564</v>
      </c>
      <c r="D181" s="54" t="s">
        <v>541</v>
      </c>
      <c r="E181" s="54" t="s">
        <v>44</v>
      </c>
      <c r="F181" s="63" t="s">
        <v>273</v>
      </c>
      <c r="G181" s="64">
        <v>2</v>
      </c>
      <c r="H181" s="54">
        <v>2</v>
      </c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63"/>
      <c r="Y181" s="65">
        <f t="shared" si="13"/>
        <v>2</v>
      </c>
      <c r="Z181" s="63">
        <f t="shared" si="14"/>
        <v>2</v>
      </c>
      <c r="AA181" s="57">
        <f t="shared" si="15"/>
        <v>4</v>
      </c>
      <c r="AC181" s="21" t="s">
        <v>119</v>
      </c>
      <c r="AE181" s="116"/>
    </row>
    <row r="182" spans="1:31" s="20" customFormat="1" ht="12.75">
      <c r="A182" s="35">
        <v>422801</v>
      </c>
      <c r="B182" s="7" t="s">
        <v>759</v>
      </c>
      <c r="C182" s="8" t="s">
        <v>564</v>
      </c>
      <c r="D182" s="7" t="s">
        <v>543</v>
      </c>
      <c r="E182" s="7" t="s">
        <v>44</v>
      </c>
      <c r="F182" s="15" t="s">
        <v>264</v>
      </c>
      <c r="G182" s="50"/>
      <c r="H182" s="7">
        <v>1</v>
      </c>
      <c r="I182" s="7"/>
      <c r="J182" s="7">
        <v>1</v>
      </c>
      <c r="K182" s="7"/>
      <c r="L182" s="7"/>
      <c r="M182" s="7"/>
      <c r="N182" s="7"/>
      <c r="O182" s="7"/>
      <c r="P182" s="7"/>
      <c r="Q182" s="7"/>
      <c r="R182" s="7"/>
      <c r="S182" s="7"/>
      <c r="T182" s="7">
        <v>5</v>
      </c>
      <c r="U182" s="7"/>
      <c r="V182" s="7"/>
      <c r="W182" s="7"/>
      <c r="X182" s="15"/>
      <c r="Y182" s="27">
        <f t="shared" si="13"/>
        <v>0</v>
      </c>
      <c r="Z182" s="15">
        <f t="shared" si="14"/>
        <v>7</v>
      </c>
      <c r="AA182" s="20">
        <f t="shared" si="15"/>
        <v>7</v>
      </c>
      <c r="AC182" s="21" t="s">
        <v>119</v>
      </c>
      <c r="AE182" s="114"/>
    </row>
    <row r="183" spans="1:31" s="20" customFormat="1" ht="12.75">
      <c r="A183" s="35">
        <v>422805</v>
      </c>
      <c r="B183" s="7" t="s">
        <v>545</v>
      </c>
      <c r="C183" s="8" t="s">
        <v>564</v>
      </c>
      <c r="D183" s="7" t="s">
        <v>544</v>
      </c>
      <c r="E183" s="7" t="s">
        <v>44</v>
      </c>
      <c r="F183" s="15" t="s">
        <v>264</v>
      </c>
      <c r="G183" s="50"/>
      <c r="H183" s="7"/>
      <c r="I183" s="7"/>
      <c r="J183" s="7"/>
      <c r="K183" s="7"/>
      <c r="L183" s="7"/>
      <c r="M183" s="7"/>
      <c r="N183" s="7">
        <v>1</v>
      </c>
      <c r="O183" s="7"/>
      <c r="P183" s="7"/>
      <c r="Q183" s="7"/>
      <c r="R183" s="7"/>
      <c r="S183" s="7"/>
      <c r="T183" s="7">
        <v>2</v>
      </c>
      <c r="U183" s="7"/>
      <c r="V183" s="7">
        <v>2</v>
      </c>
      <c r="W183" s="7"/>
      <c r="X183" s="15"/>
      <c r="Y183" s="27">
        <f t="shared" si="13"/>
        <v>0</v>
      </c>
      <c r="Z183" s="15">
        <f t="shared" si="14"/>
        <v>5</v>
      </c>
      <c r="AA183" s="20">
        <f t="shared" si="15"/>
        <v>5</v>
      </c>
      <c r="AC183" s="21" t="s">
        <v>119</v>
      </c>
      <c r="AE183" s="114"/>
    </row>
    <row r="184" spans="1:31" s="20" customFormat="1" ht="12.75">
      <c r="A184" s="35">
        <v>422704</v>
      </c>
      <c r="B184" s="7" t="s">
        <v>547</v>
      </c>
      <c r="C184" s="8" t="s">
        <v>564</v>
      </c>
      <c r="D184" s="7" t="s">
        <v>546</v>
      </c>
      <c r="E184" s="7" t="s">
        <v>44</v>
      </c>
      <c r="F184" s="15" t="s">
        <v>264</v>
      </c>
      <c r="G184" s="50"/>
      <c r="H184" s="7"/>
      <c r="I184" s="7"/>
      <c r="J184" s="7"/>
      <c r="K184" s="7"/>
      <c r="L184" s="7"/>
      <c r="M184" s="7"/>
      <c r="N184" s="7">
        <v>1</v>
      </c>
      <c r="O184" s="7"/>
      <c r="P184" s="7"/>
      <c r="Q184" s="7"/>
      <c r="R184" s="7"/>
      <c r="S184" s="7"/>
      <c r="T184" s="7"/>
      <c r="U184" s="7"/>
      <c r="V184" s="7">
        <v>1</v>
      </c>
      <c r="W184" s="7"/>
      <c r="X184" s="15"/>
      <c r="Y184" s="27">
        <f t="shared" si="13"/>
        <v>0</v>
      </c>
      <c r="Z184" s="15">
        <f t="shared" si="14"/>
        <v>2</v>
      </c>
      <c r="AA184" s="20">
        <f t="shared" si="15"/>
        <v>2</v>
      </c>
      <c r="AC184" s="21" t="s">
        <v>119</v>
      </c>
      <c r="AE184" s="114"/>
    </row>
    <row r="185" spans="1:31" s="20" customFormat="1" ht="12.75">
      <c r="A185" s="35">
        <v>440501</v>
      </c>
      <c r="B185" s="7" t="s">
        <v>549</v>
      </c>
      <c r="C185" s="8" t="s">
        <v>564</v>
      </c>
      <c r="D185" s="7" t="s">
        <v>548</v>
      </c>
      <c r="E185" s="7" t="s">
        <v>45</v>
      </c>
      <c r="F185" s="15" t="s">
        <v>243</v>
      </c>
      <c r="G185" s="50">
        <v>1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>
        <v>1</v>
      </c>
      <c r="U185" s="7"/>
      <c r="V185" s="7"/>
      <c r="W185" s="7"/>
      <c r="X185" s="15"/>
      <c r="Y185" s="27">
        <f t="shared" si="13"/>
        <v>1</v>
      </c>
      <c r="Z185" s="15">
        <f t="shared" si="14"/>
        <v>1</v>
      </c>
      <c r="AA185" s="20">
        <f t="shared" si="15"/>
        <v>2</v>
      </c>
      <c r="AC185" s="21" t="s">
        <v>119</v>
      </c>
      <c r="AE185" s="114"/>
    </row>
    <row r="186" spans="1:31" s="20" customFormat="1" ht="12.75">
      <c r="A186" s="35">
        <v>450602</v>
      </c>
      <c r="B186" s="7" t="s">
        <v>551</v>
      </c>
      <c r="C186" s="8" t="s">
        <v>564</v>
      </c>
      <c r="D186" s="7" t="s">
        <v>550</v>
      </c>
      <c r="E186" s="7" t="s">
        <v>45</v>
      </c>
      <c r="F186" s="15" t="s">
        <v>243</v>
      </c>
      <c r="G186" s="5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>
        <v>1</v>
      </c>
      <c r="T186" s="7">
        <v>1</v>
      </c>
      <c r="U186" s="7"/>
      <c r="V186" s="7">
        <v>1</v>
      </c>
      <c r="W186" s="7"/>
      <c r="X186" s="15"/>
      <c r="Y186" s="27">
        <f t="shared" si="13"/>
        <v>1</v>
      </c>
      <c r="Z186" s="15">
        <f t="shared" si="14"/>
        <v>2</v>
      </c>
      <c r="AA186" s="20">
        <f t="shared" si="15"/>
        <v>3</v>
      </c>
      <c r="AC186" s="21" t="s">
        <v>119</v>
      </c>
      <c r="AE186" s="114"/>
    </row>
    <row r="187" spans="1:31" s="20" customFormat="1" ht="12.75">
      <c r="A187" s="35">
        <v>512003</v>
      </c>
      <c r="B187" s="7" t="s">
        <v>553</v>
      </c>
      <c r="C187" s="8" t="s">
        <v>564</v>
      </c>
      <c r="D187" s="7" t="s">
        <v>552</v>
      </c>
      <c r="E187" s="7" t="s">
        <v>50</v>
      </c>
      <c r="F187" s="15" t="s">
        <v>31</v>
      </c>
      <c r="G187" s="50">
        <v>1</v>
      </c>
      <c r="H187" s="7">
        <v>1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v>2</v>
      </c>
      <c r="T187" s="7">
        <v>1</v>
      </c>
      <c r="U187" s="7"/>
      <c r="V187" s="7"/>
      <c r="W187" s="7"/>
      <c r="X187" s="15"/>
      <c r="Y187" s="27">
        <f t="shared" si="13"/>
        <v>3</v>
      </c>
      <c r="Z187" s="15">
        <f t="shared" si="14"/>
        <v>2</v>
      </c>
      <c r="AA187" s="20">
        <f t="shared" si="15"/>
        <v>5</v>
      </c>
      <c r="AC187" s="21" t="s">
        <v>119</v>
      </c>
      <c r="AE187" s="114"/>
    </row>
    <row r="188" spans="1:31" s="20" customFormat="1" ht="12.75">
      <c r="A188" s="35">
        <v>512308</v>
      </c>
      <c r="B188" s="7" t="s">
        <v>555</v>
      </c>
      <c r="C188" s="8" t="s">
        <v>564</v>
      </c>
      <c r="D188" s="7" t="s">
        <v>554</v>
      </c>
      <c r="E188" s="7" t="s">
        <v>46</v>
      </c>
      <c r="F188" s="15" t="s">
        <v>28</v>
      </c>
      <c r="G188" s="50"/>
      <c r="H188" s="7"/>
      <c r="I188" s="7"/>
      <c r="J188" s="7">
        <v>3</v>
      </c>
      <c r="K188" s="7"/>
      <c r="L188" s="7"/>
      <c r="M188" s="7"/>
      <c r="N188" s="7"/>
      <c r="O188" s="7"/>
      <c r="P188" s="7"/>
      <c r="Q188" s="7">
        <v>2</v>
      </c>
      <c r="R188" s="7">
        <v>1</v>
      </c>
      <c r="S188" s="7">
        <v>6</v>
      </c>
      <c r="T188" s="7">
        <v>23</v>
      </c>
      <c r="U188" s="7">
        <v>1</v>
      </c>
      <c r="V188" s="7">
        <v>3</v>
      </c>
      <c r="W188" s="7"/>
      <c r="X188" s="15"/>
      <c r="Y188" s="27">
        <f t="shared" si="13"/>
        <v>9</v>
      </c>
      <c r="Z188" s="15">
        <f t="shared" si="14"/>
        <v>30</v>
      </c>
      <c r="AA188" s="20">
        <f t="shared" si="15"/>
        <v>39</v>
      </c>
      <c r="AC188" s="21" t="s">
        <v>119</v>
      </c>
      <c r="AE188" s="114"/>
    </row>
    <row r="189" spans="1:31" s="20" customFormat="1" ht="12.75">
      <c r="A189" s="35">
        <v>513808</v>
      </c>
      <c r="B189" s="7" t="s">
        <v>557</v>
      </c>
      <c r="C189" s="8" t="s">
        <v>564</v>
      </c>
      <c r="D189" s="7" t="s">
        <v>556</v>
      </c>
      <c r="E189" s="7" t="s">
        <v>49</v>
      </c>
      <c r="F189" s="15" t="s">
        <v>400</v>
      </c>
      <c r="G189" s="50"/>
      <c r="H189" s="7">
        <v>1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>
        <v>3</v>
      </c>
      <c r="U189" s="7"/>
      <c r="V189" s="7"/>
      <c r="W189" s="7"/>
      <c r="X189" s="15"/>
      <c r="Y189" s="27">
        <f t="shared" si="13"/>
        <v>0</v>
      </c>
      <c r="Z189" s="15">
        <f t="shared" si="14"/>
        <v>4</v>
      </c>
      <c r="AA189" s="20">
        <f t="shared" si="15"/>
        <v>4</v>
      </c>
      <c r="AC189" s="21" t="s">
        <v>120</v>
      </c>
      <c r="AE189" s="114"/>
    </row>
    <row r="190" spans="1:31" s="20" customFormat="1" ht="12.75">
      <c r="A190" s="35">
        <v>513899</v>
      </c>
      <c r="B190" s="7" t="s">
        <v>585</v>
      </c>
      <c r="C190" s="8" t="s">
        <v>564</v>
      </c>
      <c r="D190" s="7" t="s">
        <v>558</v>
      </c>
      <c r="E190" s="7" t="s">
        <v>49</v>
      </c>
      <c r="F190" s="15" t="s">
        <v>400</v>
      </c>
      <c r="G190" s="50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>
        <v>1</v>
      </c>
      <c r="U190" s="7"/>
      <c r="V190" s="7"/>
      <c r="W190" s="7"/>
      <c r="X190" s="15"/>
      <c r="Y190" s="27">
        <f t="shared" si="13"/>
        <v>0</v>
      </c>
      <c r="Z190" s="15">
        <f t="shared" si="14"/>
        <v>1</v>
      </c>
      <c r="AA190" s="20">
        <f t="shared" si="15"/>
        <v>1</v>
      </c>
      <c r="AC190" s="21" t="s">
        <v>119</v>
      </c>
      <c r="AE190" s="114"/>
    </row>
    <row r="191" spans="1:31" s="20" customFormat="1" ht="12.75">
      <c r="A191" s="36">
        <v>520201</v>
      </c>
      <c r="B191" s="16" t="s">
        <v>560</v>
      </c>
      <c r="C191" s="17" t="s">
        <v>564</v>
      </c>
      <c r="D191" s="16" t="s">
        <v>559</v>
      </c>
      <c r="E191" s="16" t="s">
        <v>51</v>
      </c>
      <c r="F191" s="18" t="s">
        <v>32</v>
      </c>
      <c r="G191" s="51">
        <v>2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>
        <v>1</v>
      </c>
      <c r="U191" s="16"/>
      <c r="V191" s="16"/>
      <c r="W191" s="16"/>
      <c r="X191" s="18"/>
      <c r="Y191" s="28">
        <f t="shared" si="13"/>
        <v>2</v>
      </c>
      <c r="Z191" s="18">
        <f t="shared" si="14"/>
        <v>1</v>
      </c>
      <c r="AA191" s="20">
        <f t="shared" si="15"/>
        <v>3</v>
      </c>
      <c r="AC191" s="21" t="s">
        <v>119</v>
      </c>
      <c r="AE191" s="114"/>
    </row>
    <row r="192" spans="1:31" s="20" customFormat="1" ht="12.75">
      <c r="A192" s="21" t="s">
        <v>1</v>
      </c>
      <c r="C192" s="21"/>
      <c r="D192" s="46"/>
      <c r="E192" s="21"/>
      <c r="F192" s="21"/>
      <c r="G192" s="20">
        <f aca="true" t="shared" si="16" ref="G192:AA192">SUM(G167:G191)</f>
        <v>14</v>
      </c>
      <c r="H192" s="20">
        <f t="shared" si="16"/>
        <v>7</v>
      </c>
      <c r="I192" s="20">
        <f t="shared" si="16"/>
        <v>0</v>
      </c>
      <c r="J192" s="20">
        <f t="shared" si="16"/>
        <v>4</v>
      </c>
      <c r="K192" s="20">
        <f t="shared" si="16"/>
        <v>0</v>
      </c>
      <c r="L192" s="20">
        <f t="shared" si="16"/>
        <v>0</v>
      </c>
      <c r="M192" s="20">
        <f t="shared" si="16"/>
        <v>2</v>
      </c>
      <c r="N192" s="20">
        <f t="shared" si="16"/>
        <v>2</v>
      </c>
      <c r="O192" s="20">
        <f>SUM(O167:O191)</f>
        <v>0</v>
      </c>
      <c r="P192" s="20">
        <f>SUM(P167:P191)</f>
        <v>0</v>
      </c>
      <c r="Q192" s="20">
        <f t="shared" si="16"/>
        <v>4</v>
      </c>
      <c r="R192" s="20">
        <f t="shared" si="16"/>
        <v>1</v>
      </c>
      <c r="S192" s="20">
        <f t="shared" si="16"/>
        <v>28</v>
      </c>
      <c r="T192" s="20">
        <f t="shared" si="16"/>
        <v>50</v>
      </c>
      <c r="U192" s="20">
        <f t="shared" si="16"/>
        <v>4</v>
      </c>
      <c r="V192" s="20">
        <f t="shared" si="16"/>
        <v>13</v>
      </c>
      <c r="W192" s="20">
        <f>SUM(W167:W191)</f>
        <v>0</v>
      </c>
      <c r="X192" s="20">
        <f>SUM(X167:X191)</f>
        <v>0</v>
      </c>
      <c r="Y192" s="20">
        <f t="shared" si="16"/>
        <v>52</v>
      </c>
      <c r="Z192" s="20">
        <f t="shared" si="16"/>
        <v>77</v>
      </c>
      <c r="AA192" s="20">
        <f t="shared" si="16"/>
        <v>129</v>
      </c>
      <c r="AC192" s="1"/>
      <c r="AE192" s="114"/>
    </row>
    <row r="193" spans="1:31" s="20" customFormat="1" ht="12.75">
      <c r="A193" s="46"/>
      <c r="C193" s="21"/>
      <c r="D193" s="46"/>
      <c r="E193" s="21"/>
      <c r="F193" s="21"/>
      <c r="AC193" s="1"/>
      <c r="AE193" s="114"/>
    </row>
    <row r="194" spans="1:28" ht="12.75">
      <c r="A194" s="58"/>
      <c r="B194" s="20"/>
      <c r="C194" s="19"/>
      <c r="D194" s="46"/>
      <c r="E194" s="21"/>
      <c r="F194" s="21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5" ht="12.75">
      <c r="A195" s="3" t="s">
        <v>8</v>
      </c>
      <c r="C195" s="1"/>
      <c r="E195" s="1"/>
    </row>
    <row r="196" spans="1:5" ht="12.75">
      <c r="A196" s="3" t="s">
        <v>7</v>
      </c>
      <c r="C196" s="1"/>
      <c r="E196" s="1"/>
    </row>
    <row r="197" spans="1:5" ht="12.75">
      <c r="A197" s="3" t="s">
        <v>128</v>
      </c>
      <c r="E197" s="1"/>
    </row>
    <row r="198" spans="1:5" ht="12.75">
      <c r="A198" s="3"/>
      <c r="C198" s="3" t="s">
        <v>97</v>
      </c>
      <c r="E198" s="1"/>
    </row>
    <row r="199" spans="3:26" ht="12.75">
      <c r="C199" s="1"/>
      <c r="E199" s="1"/>
      <c r="G199" s="122" t="s">
        <v>9</v>
      </c>
      <c r="H199" s="122"/>
      <c r="I199" s="122" t="s">
        <v>11</v>
      </c>
      <c r="J199" s="122"/>
      <c r="K199" s="122" t="s">
        <v>10</v>
      </c>
      <c r="L199" s="122"/>
      <c r="M199" s="122" t="s">
        <v>767</v>
      </c>
      <c r="N199" s="122"/>
      <c r="O199" s="123" t="s">
        <v>768</v>
      </c>
      <c r="P199" s="124"/>
      <c r="Q199" s="122" t="s">
        <v>3</v>
      </c>
      <c r="R199" s="122"/>
      <c r="S199" s="122" t="s">
        <v>4</v>
      </c>
      <c r="T199" s="122"/>
      <c r="U199" s="122" t="s">
        <v>5</v>
      </c>
      <c r="V199" s="122"/>
      <c r="W199" s="123" t="s">
        <v>101</v>
      </c>
      <c r="X199" s="124"/>
      <c r="Y199" s="122" t="s">
        <v>13</v>
      </c>
      <c r="Z199" s="122"/>
    </row>
    <row r="200" spans="1:28" ht="12.75">
      <c r="A200" s="4" t="s">
        <v>100</v>
      </c>
      <c r="B200" s="9" t="s">
        <v>57</v>
      </c>
      <c r="C200" s="10" t="s">
        <v>2</v>
      </c>
      <c r="D200" s="47" t="s">
        <v>58</v>
      </c>
      <c r="E200" s="10" t="s">
        <v>34</v>
      </c>
      <c r="F200" s="10" t="s">
        <v>35</v>
      </c>
      <c r="G200" s="11" t="s">
        <v>0</v>
      </c>
      <c r="H200" s="11" t="s">
        <v>6</v>
      </c>
      <c r="I200" s="11" t="s">
        <v>0</v>
      </c>
      <c r="J200" s="11" t="s">
        <v>6</v>
      </c>
      <c r="K200" s="11" t="s">
        <v>0</v>
      </c>
      <c r="L200" s="11" t="s">
        <v>6</v>
      </c>
      <c r="M200" s="34" t="s">
        <v>0</v>
      </c>
      <c r="N200" s="34" t="s">
        <v>6</v>
      </c>
      <c r="O200" s="34" t="s">
        <v>0</v>
      </c>
      <c r="P200" s="34" t="s">
        <v>6</v>
      </c>
      <c r="Q200" s="11" t="s">
        <v>0</v>
      </c>
      <c r="R200" s="11" t="s">
        <v>6</v>
      </c>
      <c r="S200" s="11" t="s">
        <v>0</v>
      </c>
      <c r="T200" s="11" t="s">
        <v>6</v>
      </c>
      <c r="U200" s="11" t="s">
        <v>0</v>
      </c>
      <c r="V200" s="11" t="s">
        <v>6</v>
      </c>
      <c r="W200" s="34" t="s">
        <v>0</v>
      </c>
      <c r="X200" s="34" t="s">
        <v>6</v>
      </c>
      <c r="Y200" s="11" t="s">
        <v>0</v>
      </c>
      <c r="Z200" s="38" t="s">
        <v>6</v>
      </c>
      <c r="AA200" s="33" t="s">
        <v>1</v>
      </c>
      <c r="AB200" s="20"/>
    </row>
    <row r="201" spans="1:31" s="20" customFormat="1" ht="12.75">
      <c r="A201" s="89">
        <v>512001</v>
      </c>
      <c r="B201" s="22" t="s">
        <v>561</v>
      </c>
      <c r="C201" s="22" t="s">
        <v>99</v>
      </c>
      <c r="D201" s="83" t="s">
        <v>53</v>
      </c>
      <c r="E201" s="22" t="s">
        <v>52</v>
      </c>
      <c r="F201" s="24" t="s">
        <v>31</v>
      </c>
      <c r="G201" s="84"/>
      <c r="H201" s="22">
        <v>2</v>
      </c>
      <c r="I201" s="22">
        <v>2</v>
      </c>
      <c r="J201" s="22"/>
      <c r="K201" s="22"/>
      <c r="L201" s="22"/>
      <c r="M201" s="22">
        <v>6</v>
      </c>
      <c r="N201" s="22">
        <v>2</v>
      </c>
      <c r="O201" s="22"/>
      <c r="P201" s="22"/>
      <c r="Q201" s="22">
        <v>1</v>
      </c>
      <c r="R201" s="22">
        <v>1</v>
      </c>
      <c r="S201" s="22">
        <v>34</v>
      </c>
      <c r="T201" s="22">
        <v>41</v>
      </c>
      <c r="U201" s="22">
        <v>6</v>
      </c>
      <c r="V201" s="22">
        <v>5</v>
      </c>
      <c r="W201" s="22"/>
      <c r="X201" s="24"/>
      <c r="Y201" s="37">
        <f>G201+I201+K201+M201+O201+Q201+S201+U201+W201</f>
        <v>49</v>
      </c>
      <c r="Z201" s="24">
        <f>H201+J201+L201+N201+P201+R201+T201+V201+X201</f>
        <v>51</v>
      </c>
      <c r="AA201" s="20">
        <f>SUM(Y201:Z201)</f>
        <v>100</v>
      </c>
      <c r="AC201" s="21" t="s">
        <v>121</v>
      </c>
      <c r="AE201" s="114"/>
    </row>
    <row r="202" spans="1:31" s="20" customFormat="1" ht="12.75">
      <c r="A202" s="46" t="s">
        <v>1</v>
      </c>
      <c r="C202" s="21"/>
      <c r="D202" s="46"/>
      <c r="E202" s="21"/>
      <c r="F202" s="21"/>
      <c r="G202" s="20">
        <f>SUM(G201)</f>
        <v>0</v>
      </c>
      <c r="H202" s="20">
        <f aca="true" t="shared" si="17" ref="H202:AA202">SUM(H201)</f>
        <v>2</v>
      </c>
      <c r="I202" s="20">
        <f t="shared" si="17"/>
        <v>2</v>
      </c>
      <c r="J202" s="20">
        <f t="shared" si="17"/>
        <v>0</v>
      </c>
      <c r="K202" s="20">
        <f t="shared" si="17"/>
        <v>0</v>
      </c>
      <c r="L202" s="20">
        <f t="shared" si="17"/>
        <v>0</v>
      </c>
      <c r="M202" s="20">
        <f t="shared" si="17"/>
        <v>6</v>
      </c>
      <c r="N202" s="20">
        <f t="shared" si="17"/>
        <v>2</v>
      </c>
      <c r="O202" s="20">
        <f>SUM(O177:O201)</f>
        <v>0</v>
      </c>
      <c r="P202" s="20">
        <f>SUM(P177:P201)</f>
        <v>0</v>
      </c>
      <c r="Q202" s="20">
        <f t="shared" si="17"/>
        <v>1</v>
      </c>
      <c r="R202" s="20">
        <f t="shared" si="17"/>
        <v>1</v>
      </c>
      <c r="S202" s="20">
        <f t="shared" si="17"/>
        <v>34</v>
      </c>
      <c r="T202" s="20">
        <f t="shared" si="17"/>
        <v>41</v>
      </c>
      <c r="U202" s="20">
        <f t="shared" si="17"/>
        <v>6</v>
      </c>
      <c r="V202" s="20">
        <f t="shared" si="17"/>
        <v>5</v>
      </c>
      <c r="W202" s="20">
        <f>SUM(W201)</f>
        <v>0</v>
      </c>
      <c r="X202" s="20">
        <f>SUM(X201)</f>
        <v>0</v>
      </c>
      <c r="Y202" s="20">
        <f t="shared" si="17"/>
        <v>49</v>
      </c>
      <c r="Z202" s="20">
        <f t="shared" si="17"/>
        <v>51</v>
      </c>
      <c r="AA202" s="20">
        <f t="shared" si="17"/>
        <v>100</v>
      </c>
      <c r="AC202" s="21"/>
      <c r="AE202" s="114"/>
    </row>
    <row r="203" spans="1:31" s="20" customFormat="1" ht="12.75">
      <c r="A203" s="46"/>
      <c r="C203" s="21"/>
      <c r="D203" s="46"/>
      <c r="E203" s="21"/>
      <c r="F203" s="21"/>
      <c r="AC203" s="21"/>
      <c r="AE203" s="114"/>
    </row>
    <row r="204" spans="1:31" s="20" customFormat="1" ht="12.75">
      <c r="A204" s="46"/>
      <c r="C204" s="21"/>
      <c r="D204" s="46"/>
      <c r="E204" s="21"/>
      <c r="F204" s="21"/>
      <c r="AC204" s="21"/>
      <c r="AE204" s="114"/>
    </row>
    <row r="205" spans="1:5" ht="12.75">
      <c r="A205" s="3" t="s">
        <v>8</v>
      </c>
      <c r="C205" s="1"/>
      <c r="E205" s="1"/>
    </row>
    <row r="206" spans="1:5" ht="12.75">
      <c r="A206" s="3" t="s">
        <v>7</v>
      </c>
      <c r="C206" s="1"/>
      <c r="E206" s="1"/>
    </row>
    <row r="207" spans="1:5" ht="12.75">
      <c r="A207" s="3" t="s">
        <v>128</v>
      </c>
      <c r="E207" s="1"/>
    </row>
    <row r="208" spans="1:5" ht="12.75">
      <c r="A208" s="3"/>
      <c r="C208" s="3" t="s">
        <v>37</v>
      </c>
      <c r="E208" s="1"/>
    </row>
    <row r="209" spans="3:26" ht="12.75">
      <c r="C209" s="1"/>
      <c r="E209" s="1"/>
      <c r="G209" s="122" t="s">
        <v>9</v>
      </c>
      <c r="H209" s="122"/>
      <c r="I209" s="122" t="s">
        <v>11</v>
      </c>
      <c r="J209" s="122"/>
      <c r="K209" s="122" t="s">
        <v>10</v>
      </c>
      <c r="L209" s="122"/>
      <c r="M209" s="122" t="s">
        <v>767</v>
      </c>
      <c r="N209" s="122"/>
      <c r="O209" s="123" t="s">
        <v>768</v>
      </c>
      <c r="P209" s="124"/>
      <c r="Q209" s="122" t="s">
        <v>3</v>
      </c>
      <c r="R209" s="122"/>
      <c r="S209" s="122" t="s">
        <v>4</v>
      </c>
      <c r="T209" s="122"/>
      <c r="U209" s="122" t="s">
        <v>5</v>
      </c>
      <c r="V209" s="122"/>
      <c r="W209" s="123" t="s">
        <v>101</v>
      </c>
      <c r="X209" s="124"/>
      <c r="Y209" s="122" t="s">
        <v>13</v>
      </c>
      <c r="Z209" s="122"/>
    </row>
    <row r="210" spans="1:27" ht="12.75">
      <c r="A210" s="4" t="s">
        <v>100</v>
      </c>
      <c r="B210" s="9" t="s">
        <v>57</v>
      </c>
      <c r="C210" s="10" t="s">
        <v>2</v>
      </c>
      <c r="D210" s="47" t="s">
        <v>58</v>
      </c>
      <c r="E210" s="10" t="s">
        <v>34</v>
      </c>
      <c r="F210" s="10" t="s">
        <v>35</v>
      </c>
      <c r="G210" s="11" t="s">
        <v>0</v>
      </c>
      <c r="H210" s="11" t="s">
        <v>6</v>
      </c>
      <c r="I210" s="11" t="s">
        <v>0</v>
      </c>
      <c r="J210" s="11" t="s">
        <v>6</v>
      </c>
      <c r="K210" s="11" t="s">
        <v>0</v>
      </c>
      <c r="L210" s="11" t="s">
        <v>6</v>
      </c>
      <c r="M210" s="34" t="s">
        <v>0</v>
      </c>
      <c r="N210" s="34" t="s">
        <v>6</v>
      </c>
      <c r="O210" s="34" t="s">
        <v>0</v>
      </c>
      <c r="P210" s="34" t="s">
        <v>6</v>
      </c>
      <c r="Q210" s="11" t="s">
        <v>0</v>
      </c>
      <c r="R210" s="11" t="s">
        <v>6</v>
      </c>
      <c r="S210" s="11" t="s">
        <v>0</v>
      </c>
      <c r="T210" s="11" t="s">
        <v>6</v>
      </c>
      <c r="U210" s="11" t="s">
        <v>0</v>
      </c>
      <c r="V210" s="11" t="s">
        <v>6</v>
      </c>
      <c r="W210" s="34" t="s">
        <v>0</v>
      </c>
      <c r="X210" s="34" t="s">
        <v>6</v>
      </c>
      <c r="Y210" s="11" t="s">
        <v>0</v>
      </c>
      <c r="Z210" s="11" t="s">
        <v>6</v>
      </c>
      <c r="AA210" s="29" t="s">
        <v>1</v>
      </c>
    </row>
    <row r="211" spans="1:31" s="20" customFormat="1" ht="12.75">
      <c r="A211" s="90"/>
      <c r="B211" s="22"/>
      <c r="C211" s="49"/>
      <c r="D211" s="22"/>
      <c r="E211" s="23"/>
      <c r="F211" s="53"/>
      <c r="G211" s="37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4"/>
      <c r="Y211" s="37">
        <f>G211+I211+K211+M211+O211+Q211+S211+U211+W211</f>
        <v>0</v>
      </c>
      <c r="Z211" s="24">
        <f>H211+J211+L211+N211+P211+R211+T211+V211+X211</f>
        <v>0</v>
      </c>
      <c r="AA211" s="20">
        <f>SUM(Y211:Z211)</f>
        <v>0</v>
      </c>
      <c r="AC211" s="21" t="s">
        <v>122</v>
      </c>
      <c r="AE211" s="114"/>
    </row>
    <row r="212" spans="1:31" s="20" customFormat="1" ht="12.75">
      <c r="A212" s="46" t="s">
        <v>1</v>
      </c>
      <c r="C212" s="48"/>
      <c r="G212" s="20">
        <f>SUM(G211)</f>
        <v>0</v>
      </c>
      <c r="H212" s="20">
        <f aca="true" t="shared" si="18" ref="H212:AA212">SUM(H211)</f>
        <v>0</v>
      </c>
      <c r="I212" s="20">
        <f t="shared" si="18"/>
        <v>0</v>
      </c>
      <c r="J212" s="20">
        <f t="shared" si="18"/>
        <v>0</v>
      </c>
      <c r="K212" s="20">
        <f t="shared" si="18"/>
        <v>0</v>
      </c>
      <c r="L212" s="20">
        <f t="shared" si="18"/>
        <v>0</v>
      </c>
      <c r="M212" s="20">
        <f t="shared" si="18"/>
        <v>0</v>
      </c>
      <c r="N212" s="20">
        <f t="shared" si="18"/>
        <v>0</v>
      </c>
      <c r="O212" s="20">
        <f>SUM(O211)</f>
        <v>0</v>
      </c>
      <c r="P212" s="20">
        <f>SUM(P211)</f>
        <v>0</v>
      </c>
      <c r="Q212" s="20">
        <f t="shared" si="18"/>
        <v>0</v>
      </c>
      <c r="R212" s="20">
        <f t="shared" si="18"/>
        <v>0</v>
      </c>
      <c r="S212" s="20">
        <f t="shared" si="18"/>
        <v>0</v>
      </c>
      <c r="T212" s="20">
        <f t="shared" si="18"/>
        <v>0</v>
      </c>
      <c r="U212" s="20">
        <f t="shared" si="18"/>
        <v>0</v>
      </c>
      <c r="V212" s="20">
        <f t="shared" si="18"/>
        <v>0</v>
      </c>
      <c r="W212" s="20">
        <f>SUM(W211)</f>
        <v>0</v>
      </c>
      <c r="X212" s="20">
        <f>SUM(X211)</f>
        <v>0</v>
      </c>
      <c r="Y212" s="20">
        <f t="shared" si="18"/>
        <v>0</v>
      </c>
      <c r="Z212" s="20">
        <f t="shared" si="18"/>
        <v>0</v>
      </c>
      <c r="AA212" s="20">
        <f t="shared" si="18"/>
        <v>0</v>
      </c>
      <c r="AC212" s="21"/>
      <c r="AE212" s="114"/>
    </row>
    <row r="213" spans="1:31" s="20" customFormat="1" ht="12.75">
      <c r="A213" s="58"/>
      <c r="C213" s="48"/>
      <c r="AC213" s="21"/>
      <c r="AE213" s="114"/>
    </row>
    <row r="214" spans="1:31" s="20" customFormat="1" ht="12.75">
      <c r="A214" s="58"/>
      <c r="C214" s="48"/>
      <c r="AC214" s="21"/>
      <c r="AE214" s="114"/>
    </row>
    <row r="215" spans="1:31" s="20" customFormat="1" ht="12.75">
      <c r="A215" s="58"/>
      <c r="C215" s="19"/>
      <c r="D215" s="46"/>
      <c r="E215" s="21"/>
      <c r="F215" s="21"/>
      <c r="AC215" s="21"/>
      <c r="AE215" s="114"/>
    </row>
    <row r="216" spans="29:36" ht="12.75">
      <c r="AC216" s="21"/>
      <c r="AD216" s="20"/>
      <c r="AE216" s="114"/>
      <c r="AF216" s="20"/>
      <c r="AG216" s="20"/>
      <c r="AH216" s="20"/>
      <c r="AI216" s="20"/>
      <c r="AJ216" s="20"/>
    </row>
    <row r="217" ht="12.75">
      <c r="A217" s="59" t="s">
        <v>565</v>
      </c>
    </row>
    <row r="222" ht="12.75">
      <c r="B222" s="3" t="s">
        <v>8</v>
      </c>
    </row>
    <row r="223" ht="12.75">
      <c r="B223" s="3" t="s">
        <v>40</v>
      </c>
    </row>
    <row r="224" spans="2:3" ht="12.75">
      <c r="B224" s="3" t="s">
        <v>128</v>
      </c>
      <c r="C224" s="31"/>
    </row>
    <row r="225" spans="7:26" ht="12.75">
      <c r="G225" s="122" t="s">
        <v>9</v>
      </c>
      <c r="H225" s="122"/>
      <c r="I225" s="122" t="s">
        <v>11</v>
      </c>
      <c r="J225" s="122"/>
      <c r="K225" s="122" t="s">
        <v>10</v>
      </c>
      <c r="L225" s="122"/>
      <c r="M225" s="122" t="s">
        <v>767</v>
      </c>
      <c r="N225" s="122"/>
      <c r="O225" s="123" t="s">
        <v>768</v>
      </c>
      <c r="P225" s="124"/>
      <c r="Q225" s="122" t="s">
        <v>3</v>
      </c>
      <c r="R225" s="122"/>
      <c r="S225" s="122" t="s">
        <v>4</v>
      </c>
      <c r="T225" s="122"/>
      <c r="U225" s="122" t="s">
        <v>5</v>
      </c>
      <c r="V225" s="122"/>
      <c r="W225" s="123" t="s">
        <v>101</v>
      </c>
      <c r="X225" s="124"/>
      <c r="Y225" s="122" t="s">
        <v>13</v>
      </c>
      <c r="Z225" s="122"/>
    </row>
    <row r="226" spans="7:28" ht="12.75">
      <c r="G226" s="11" t="s">
        <v>0</v>
      </c>
      <c r="H226" s="11" t="s">
        <v>6</v>
      </c>
      <c r="I226" s="11" t="s">
        <v>0</v>
      </c>
      <c r="J226" s="11" t="s">
        <v>6</v>
      </c>
      <c r="K226" s="11" t="s">
        <v>0</v>
      </c>
      <c r="L226" s="11" t="s">
        <v>6</v>
      </c>
      <c r="M226" s="34" t="s">
        <v>0</v>
      </c>
      <c r="N226" s="34" t="s">
        <v>6</v>
      </c>
      <c r="O226" s="34" t="s">
        <v>0</v>
      </c>
      <c r="P226" s="34" t="s">
        <v>6</v>
      </c>
      <c r="Q226" s="11" t="s">
        <v>0</v>
      </c>
      <c r="R226" s="11" t="s">
        <v>6</v>
      </c>
      <c r="S226" s="11" t="s">
        <v>0</v>
      </c>
      <c r="T226" s="11" t="s">
        <v>6</v>
      </c>
      <c r="U226" s="11" t="s">
        <v>0</v>
      </c>
      <c r="V226" s="11" t="s">
        <v>6</v>
      </c>
      <c r="W226" s="34" t="s">
        <v>0</v>
      </c>
      <c r="X226" s="34" t="s">
        <v>6</v>
      </c>
      <c r="Y226" s="11" t="s">
        <v>0</v>
      </c>
      <c r="Z226" s="11" t="s">
        <v>6</v>
      </c>
      <c r="AA226" s="29" t="s">
        <v>1</v>
      </c>
      <c r="AB226" s="20"/>
    </row>
    <row r="227" spans="3:27" ht="12.75">
      <c r="C227" s="128" t="s">
        <v>14</v>
      </c>
      <c r="D227" s="129"/>
      <c r="E227" s="129"/>
      <c r="F227" s="130"/>
      <c r="G227" s="26">
        <f>G97</f>
        <v>8</v>
      </c>
      <c r="H227" s="108">
        <f aca="true" t="shared" si="19" ref="H227:V227">H97</f>
        <v>9</v>
      </c>
      <c r="I227" s="26">
        <f t="shared" si="19"/>
        <v>34</v>
      </c>
      <c r="J227" s="14">
        <f t="shared" si="19"/>
        <v>64</v>
      </c>
      <c r="K227" s="52">
        <f t="shared" si="19"/>
        <v>3</v>
      </c>
      <c r="L227" s="108">
        <f t="shared" si="19"/>
        <v>5</v>
      </c>
      <c r="M227" s="26">
        <f t="shared" si="19"/>
        <v>28</v>
      </c>
      <c r="N227" s="14">
        <f t="shared" si="19"/>
        <v>34</v>
      </c>
      <c r="O227" s="26">
        <f>O97</f>
        <v>3</v>
      </c>
      <c r="P227" s="14">
        <f>P97</f>
        <v>0</v>
      </c>
      <c r="Q227" s="26">
        <f t="shared" si="19"/>
        <v>47</v>
      </c>
      <c r="R227" s="14">
        <f t="shared" si="19"/>
        <v>83</v>
      </c>
      <c r="S227" s="52">
        <f t="shared" si="19"/>
        <v>820</v>
      </c>
      <c r="T227" s="108">
        <f t="shared" si="19"/>
        <v>1185</v>
      </c>
      <c r="U227" s="26">
        <f t="shared" si="19"/>
        <v>122</v>
      </c>
      <c r="V227" s="14">
        <f t="shared" si="19"/>
        <v>166</v>
      </c>
      <c r="W227" s="52">
        <f>W97</f>
        <v>0</v>
      </c>
      <c r="X227" s="14">
        <f>X97</f>
        <v>3</v>
      </c>
      <c r="Y227" s="26">
        <f aca="true" t="shared" si="20" ref="Y227:Z231">G227+I227+K227+M227+O227+Q227+S227+U227+W227</f>
        <v>1065</v>
      </c>
      <c r="Z227" s="14">
        <f t="shared" si="20"/>
        <v>1549</v>
      </c>
      <c r="AA227">
        <f>SUM(Y227:Z227)</f>
        <v>2614</v>
      </c>
    </row>
    <row r="228" spans="3:27" ht="12.75">
      <c r="C228" s="131" t="s">
        <v>15</v>
      </c>
      <c r="D228" s="132"/>
      <c r="E228" s="132"/>
      <c r="F228" s="133"/>
      <c r="G228" s="27">
        <f>G158</f>
        <v>27</v>
      </c>
      <c r="H228" s="109">
        <f aca="true" t="shared" si="21" ref="H228:V228">H158</f>
        <v>14</v>
      </c>
      <c r="I228" s="27">
        <f t="shared" si="21"/>
        <v>10</v>
      </c>
      <c r="J228" s="15">
        <f t="shared" si="21"/>
        <v>8</v>
      </c>
      <c r="K228" s="50">
        <f t="shared" si="21"/>
        <v>1</v>
      </c>
      <c r="L228" s="109">
        <f t="shared" si="21"/>
        <v>0</v>
      </c>
      <c r="M228" s="27">
        <f t="shared" si="21"/>
        <v>3</v>
      </c>
      <c r="N228" s="15">
        <f t="shared" si="21"/>
        <v>7</v>
      </c>
      <c r="O228" s="27">
        <f>O158</f>
        <v>0</v>
      </c>
      <c r="P228" s="15">
        <f>P158</f>
        <v>0</v>
      </c>
      <c r="Q228" s="27">
        <f t="shared" si="21"/>
        <v>7</v>
      </c>
      <c r="R228" s="15">
        <f t="shared" si="21"/>
        <v>7</v>
      </c>
      <c r="S228" s="50">
        <f t="shared" si="21"/>
        <v>171</v>
      </c>
      <c r="T228" s="109">
        <f t="shared" si="21"/>
        <v>241</v>
      </c>
      <c r="U228" s="27">
        <f t="shared" si="21"/>
        <v>37</v>
      </c>
      <c r="V228" s="15">
        <f t="shared" si="21"/>
        <v>43</v>
      </c>
      <c r="W228" s="50">
        <f>W158</f>
        <v>0</v>
      </c>
      <c r="X228" s="15">
        <f>X158</f>
        <v>1</v>
      </c>
      <c r="Y228" s="27">
        <f t="shared" si="20"/>
        <v>256</v>
      </c>
      <c r="Z228" s="15">
        <f t="shared" si="20"/>
        <v>321</v>
      </c>
      <c r="AA228">
        <f>SUM(Y228:Z228)</f>
        <v>577</v>
      </c>
    </row>
    <row r="229" spans="3:27" ht="12.75">
      <c r="C229" s="131" t="s">
        <v>16</v>
      </c>
      <c r="D229" s="132"/>
      <c r="E229" s="132"/>
      <c r="F229" s="133"/>
      <c r="G229" s="27">
        <f>G192</f>
        <v>14</v>
      </c>
      <c r="H229" s="109">
        <f aca="true" t="shared" si="22" ref="H229:V229">H192</f>
        <v>7</v>
      </c>
      <c r="I229" s="27">
        <f t="shared" si="22"/>
        <v>0</v>
      </c>
      <c r="J229" s="15">
        <f t="shared" si="22"/>
        <v>4</v>
      </c>
      <c r="K229" s="50">
        <f t="shared" si="22"/>
        <v>0</v>
      </c>
      <c r="L229" s="109">
        <f t="shared" si="22"/>
        <v>0</v>
      </c>
      <c r="M229" s="27">
        <f t="shared" si="22"/>
        <v>2</v>
      </c>
      <c r="N229" s="15">
        <f t="shared" si="22"/>
        <v>2</v>
      </c>
      <c r="O229" s="27">
        <f>O192</f>
        <v>0</v>
      </c>
      <c r="P229" s="15">
        <f>P192</f>
        <v>0</v>
      </c>
      <c r="Q229" s="27">
        <f t="shared" si="22"/>
        <v>4</v>
      </c>
      <c r="R229" s="15">
        <f t="shared" si="22"/>
        <v>1</v>
      </c>
      <c r="S229" s="50">
        <f t="shared" si="22"/>
        <v>28</v>
      </c>
      <c r="T229" s="109">
        <f t="shared" si="22"/>
        <v>50</v>
      </c>
      <c r="U229" s="27">
        <f t="shared" si="22"/>
        <v>4</v>
      </c>
      <c r="V229" s="15">
        <f t="shared" si="22"/>
        <v>13</v>
      </c>
      <c r="W229" s="50">
        <f>W192</f>
        <v>0</v>
      </c>
      <c r="X229" s="15">
        <f>X192</f>
        <v>0</v>
      </c>
      <c r="Y229" s="27">
        <f t="shared" si="20"/>
        <v>52</v>
      </c>
      <c r="Z229" s="15">
        <f t="shared" si="20"/>
        <v>77</v>
      </c>
      <c r="AA229">
        <f>SUM(Y229:Z229)</f>
        <v>129</v>
      </c>
    </row>
    <row r="230" spans="3:27" ht="12.75">
      <c r="C230" s="131" t="s">
        <v>97</v>
      </c>
      <c r="D230" s="132"/>
      <c r="E230" s="132"/>
      <c r="F230" s="133"/>
      <c r="G230" s="27">
        <f>G202</f>
        <v>0</v>
      </c>
      <c r="H230" s="109">
        <f aca="true" t="shared" si="23" ref="H230:V230">H202</f>
        <v>2</v>
      </c>
      <c r="I230" s="27">
        <f t="shared" si="23"/>
        <v>2</v>
      </c>
      <c r="J230" s="15">
        <f t="shared" si="23"/>
        <v>0</v>
      </c>
      <c r="K230" s="50">
        <f t="shared" si="23"/>
        <v>0</v>
      </c>
      <c r="L230" s="109">
        <f t="shared" si="23"/>
        <v>0</v>
      </c>
      <c r="M230" s="27">
        <f t="shared" si="23"/>
        <v>6</v>
      </c>
      <c r="N230" s="15">
        <f t="shared" si="23"/>
        <v>2</v>
      </c>
      <c r="O230" s="27">
        <f>O202</f>
        <v>0</v>
      </c>
      <c r="P230" s="15">
        <f>P202</f>
        <v>0</v>
      </c>
      <c r="Q230" s="27">
        <f t="shared" si="23"/>
        <v>1</v>
      </c>
      <c r="R230" s="15">
        <f t="shared" si="23"/>
        <v>1</v>
      </c>
      <c r="S230" s="50">
        <f t="shared" si="23"/>
        <v>34</v>
      </c>
      <c r="T230" s="109">
        <f t="shared" si="23"/>
        <v>41</v>
      </c>
      <c r="U230" s="27">
        <f t="shared" si="23"/>
        <v>6</v>
      </c>
      <c r="V230" s="15">
        <f t="shared" si="23"/>
        <v>5</v>
      </c>
      <c r="W230" s="50">
        <f>W202</f>
        <v>0</v>
      </c>
      <c r="X230" s="15">
        <f>X202</f>
        <v>0</v>
      </c>
      <c r="Y230" s="27">
        <f t="shared" si="20"/>
        <v>49</v>
      </c>
      <c r="Z230" s="15">
        <f t="shared" si="20"/>
        <v>51</v>
      </c>
      <c r="AA230">
        <f>SUM(Y230:Z230)</f>
        <v>100</v>
      </c>
    </row>
    <row r="231" spans="3:27" ht="12.75">
      <c r="C231" s="125" t="s">
        <v>37</v>
      </c>
      <c r="D231" s="126"/>
      <c r="E231" s="126"/>
      <c r="F231" s="127"/>
      <c r="G231" s="28">
        <f>G212</f>
        <v>0</v>
      </c>
      <c r="H231" s="110">
        <f aca="true" t="shared" si="24" ref="H231:V231">H212</f>
        <v>0</v>
      </c>
      <c r="I231" s="28">
        <f t="shared" si="24"/>
        <v>0</v>
      </c>
      <c r="J231" s="18">
        <f t="shared" si="24"/>
        <v>0</v>
      </c>
      <c r="K231" s="51">
        <f t="shared" si="24"/>
        <v>0</v>
      </c>
      <c r="L231" s="110">
        <f t="shared" si="24"/>
        <v>0</v>
      </c>
      <c r="M231" s="28">
        <f t="shared" si="24"/>
        <v>0</v>
      </c>
      <c r="N231" s="18">
        <f t="shared" si="24"/>
        <v>0</v>
      </c>
      <c r="O231" s="28">
        <f>O212</f>
        <v>0</v>
      </c>
      <c r="P231" s="18">
        <f>P212</f>
        <v>0</v>
      </c>
      <c r="Q231" s="28">
        <f t="shared" si="24"/>
        <v>0</v>
      </c>
      <c r="R231" s="18">
        <f t="shared" si="24"/>
        <v>0</v>
      </c>
      <c r="S231" s="51">
        <f t="shared" si="24"/>
        <v>0</v>
      </c>
      <c r="T231" s="110">
        <f t="shared" si="24"/>
        <v>0</v>
      </c>
      <c r="U231" s="28">
        <f t="shared" si="24"/>
        <v>0</v>
      </c>
      <c r="V231" s="18">
        <f t="shared" si="24"/>
        <v>0</v>
      </c>
      <c r="W231" s="51">
        <f>W212</f>
        <v>0</v>
      </c>
      <c r="X231" s="18">
        <f>X212</f>
        <v>0</v>
      </c>
      <c r="Y231" s="28">
        <f t="shared" si="20"/>
        <v>0</v>
      </c>
      <c r="Z231" s="18">
        <f t="shared" si="20"/>
        <v>0</v>
      </c>
      <c r="AA231">
        <f>SUM(Y231:Z231)</f>
        <v>0</v>
      </c>
    </row>
    <row r="232" spans="7:27" ht="12.75">
      <c r="G232">
        <f>SUM(G227:G231)</f>
        <v>49</v>
      </c>
      <c r="H232">
        <f>SUM(H227:H231)</f>
        <v>32</v>
      </c>
      <c r="I232">
        <f aca="true" t="shared" si="25" ref="I232:V232">SUM(I227:I231)</f>
        <v>46</v>
      </c>
      <c r="J232">
        <f t="shared" si="25"/>
        <v>76</v>
      </c>
      <c r="K232">
        <f t="shared" si="25"/>
        <v>4</v>
      </c>
      <c r="L232">
        <f t="shared" si="25"/>
        <v>5</v>
      </c>
      <c r="M232">
        <f t="shared" si="25"/>
        <v>39</v>
      </c>
      <c r="N232">
        <f t="shared" si="25"/>
        <v>45</v>
      </c>
      <c r="O232">
        <f>SUM(O227:O231)</f>
        <v>3</v>
      </c>
      <c r="P232">
        <f>SUM(P227:P231)</f>
        <v>0</v>
      </c>
      <c r="Q232">
        <f t="shared" si="25"/>
        <v>59</v>
      </c>
      <c r="R232">
        <f t="shared" si="25"/>
        <v>92</v>
      </c>
      <c r="S232">
        <f t="shared" si="25"/>
        <v>1053</v>
      </c>
      <c r="T232">
        <f t="shared" si="25"/>
        <v>1517</v>
      </c>
      <c r="U232">
        <f t="shared" si="25"/>
        <v>169</v>
      </c>
      <c r="V232">
        <f t="shared" si="25"/>
        <v>227</v>
      </c>
      <c r="W232">
        <f>SUM(W227:W231)</f>
        <v>0</v>
      </c>
      <c r="X232">
        <f>SUM(X227:X231)</f>
        <v>4</v>
      </c>
      <c r="Y232">
        <f>SUM(Y227:Y231)</f>
        <v>1422</v>
      </c>
      <c r="Z232">
        <f>SUM(Z227:Z231)</f>
        <v>1998</v>
      </c>
      <c r="AA232">
        <f>SUM(AA227:AA231)</f>
        <v>3420</v>
      </c>
    </row>
    <row r="240" ht="12.75">
      <c r="B240" s="3" t="s">
        <v>8</v>
      </c>
    </row>
    <row r="241" ht="12.75">
      <c r="B241" s="3" t="s">
        <v>36</v>
      </c>
    </row>
    <row r="242" spans="2:3" ht="12.75">
      <c r="B242" s="3" t="s">
        <v>128</v>
      </c>
      <c r="C242" s="31"/>
    </row>
    <row r="243" spans="2:3" ht="12.75">
      <c r="B243" s="3"/>
      <c r="C243" s="31"/>
    </row>
    <row r="244" spans="3:26" ht="12.75">
      <c r="C244" s="3" t="s">
        <v>14</v>
      </c>
      <c r="G244" s="122" t="s">
        <v>9</v>
      </c>
      <c r="H244" s="122"/>
      <c r="I244" s="122" t="s">
        <v>11</v>
      </c>
      <c r="J244" s="122"/>
      <c r="K244" s="122" t="s">
        <v>10</v>
      </c>
      <c r="L244" s="122"/>
      <c r="M244" s="122" t="s">
        <v>767</v>
      </c>
      <c r="N244" s="122"/>
      <c r="O244" s="123" t="s">
        <v>768</v>
      </c>
      <c r="P244" s="124"/>
      <c r="Q244" s="122" t="s">
        <v>3</v>
      </c>
      <c r="R244" s="122"/>
      <c r="S244" s="122" t="s">
        <v>4</v>
      </c>
      <c r="T244" s="122"/>
      <c r="U244" s="122" t="s">
        <v>5</v>
      </c>
      <c r="V244" s="122"/>
      <c r="W244" s="123" t="s">
        <v>101</v>
      </c>
      <c r="X244" s="124"/>
      <c r="Y244" s="122" t="s">
        <v>13</v>
      </c>
      <c r="Z244" s="122"/>
    </row>
    <row r="245" spans="2:28" ht="12.75">
      <c r="B245" s="3" t="s">
        <v>59</v>
      </c>
      <c r="E245" s="31" t="s">
        <v>60</v>
      </c>
      <c r="G245" s="25" t="s">
        <v>0</v>
      </c>
      <c r="H245" s="25" t="s">
        <v>6</v>
      </c>
      <c r="I245" s="25" t="s">
        <v>0</v>
      </c>
      <c r="J245" s="25" t="s">
        <v>6</v>
      </c>
      <c r="K245" s="25" t="s">
        <v>0</v>
      </c>
      <c r="L245" s="25" t="s">
        <v>6</v>
      </c>
      <c r="M245" s="34" t="s">
        <v>0</v>
      </c>
      <c r="N245" s="34" t="s">
        <v>6</v>
      </c>
      <c r="O245" s="34" t="s">
        <v>0</v>
      </c>
      <c r="P245" s="34" t="s">
        <v>6</v>
      </c>
      <c r="Q245" s="25" t="s">
        <v>0</v>
      </c>
      <c r="R245" s="25" t="s">
        <v>6</v>
      </c>
      <c r="S245" s="25" t="s">
        <v>0</v>
      </c>
      <c r="T245" s="25" t="s">
        <v>6</v>
      </c>
      <c r="U245" s="25" t="s">
        <v>0</v>
      </c>
      <c r="V245" s="25" t="s">
        <v>6</v>
      </c>
      <c r="W245" s="34" t="s">
        <v>0</v>
      </c>
      <c r="X245" s="34" t="s">
        <v>6</v>
      </c>
      <c r="Y245" s="25" t="s">
        <v>0</v>
      </c>
      <c r="Z245" s="25" t="s">
        <v>6</v>
      </c>
      <c r="AA245" s="29" t="s">
        <v>1</v>
      </c>
      <c r="AB245" s="20"/>
    </row>
    <row r="246" spans="2:27" ht="12.75">
      <c r="B246" s="150" t="s">
        <v>19</v>
      </c>
      <c r="C246" s="151"/>
      <c r="D246" s="152"/>
      <c r="E246" s="160" t="s">
        <v>18</v>
      </c>
      <c r="F246" s="161"/>
      <c r="G246" s="26">
        <f>SUMIF(E7:E96,"=AS",G7:G96)</f>
        <v>3</v>
      </c>
      <c r="H246" s="108">
        <f>SUMIF(E7:E96,"=AS",H7:H96)</f>
        <v>1</v>
      </c>
      <c r="I246" s="26">
        <f>SUMIF(E7:E96,"=AS",I7:I96)</f>
        <v>14</v>
      </c>
      <c r="J246" s="14">
        <f>SUMIF(E7:E96,"=AS",J7:J96)</f>
        <v>29</v>
      </c>
      <c r="K246" s="52">
        <f>SUMIF(E7:E96,"=AS",K7:K96)</f>
        <v>0</v>
      </c>
      <c r="L246" s="108">
        <f>SUMIF(E7:E96,"=AS",L7:L96)</f>
        <v>3</v>
      </c>
      <c r="M246" s="26">
        <f>SUMIF(E7:E96,"=AS",M7:M96)</f>
        <v>14</v>
      </c>
      <c r="N246" s="14">
        <f>SUMIF(E7:E96,"=AS",N7:N96)</f>
        <v>9</v>
      </c>
      <c r="O246" s="26">
        <f>SUMIF(E7:E96,"=AS",O7:O96)</f>
        <v>1</v>
      </c>
      <c r="P246" s="14">
        <f>SUMIF(E7:E96,"=AS",P7:P96)</f>
        <v>0</v>
      </c>
      <c r="Q246" s="26">
        <f>SUMIF(E7:E96,"=AS",Q7:Q96)</f>
        <v>25</v>
      </c>
      <c r="R246" s="14">
        <f>SUMIF(E7:E96,"=AS",R7:R96)</f>
        <v>35</v>
      </c>
      <c r="S246" s="52">
        <f>SUMIF(E7:E96,"=AS",S7:S96)</f>
        <v>342</v>
      </c>
      <c r="T246" s="108">
        <f>SUMIF(E7:E96,"=AS",T7:T96)</f>
        <v>396</v>
      </c>
      <c r="U246" s="26">
        <f>SUMIF(E7:E96,"=AS",U7:U96)</f>
        <v>61</v>
      </c>
      <c r="V246" s="14">
        <f>SUMIF(E7:E96,"=AS",V7:V96)</f>
        <v>60</v>
      </c>
      <c r="W246" s="52">
        <f>SUMIF(E7:E96,"=AS",W7:W96)</f>
        <v>0</v>
      </c>
      <c r="X246" s="14">
        <f>SUMIF(E7:E96,"=AS",X7:X96)</f>
        <v>0</v>
      </c>
      <c r="Y246" s="26">
        <f>G246+I246+K246+M246+O246+Q246+S246+U246+W246</f>
        <v>460</v>
      </c>
      <c r="Z246" s="14">
        <f aca="true" t="shared" si="26" ref="Z246:Z254">H246+J246+L246+N246+P246+R246+T246+V246+X246</f>
        <v>533</v>
      </c>
      <c r="AA246">
        <f aca="true" t="shared" si="27" ref="AA246:AA254">SUM(Y246:Z246)</f>
        <v>993</v>
      </c>
    </row>
    <row r="247" spans="2:27" ht="12.75">
      <c r="B247" s="143" t="s">
        <v>20</v>
      </c>
      <c r="C247" s="144"/>
      <c r="D247" s="145"/>
      <c r="E247" s="162" t="s">
        <v>32</v>
      </c>
      <c r="F247" s="163"/>
      <c r="G247" s="27">
        <f>SUMIF(E7:E96,"=BUS",G7:G96)</f>
        <v>2</v>
      </c>
      <c r="H247" s="109">
        <f>SUMIF(E7:E96,"=BUS",H7:H96)</f>
        <v>1</v>
      </c>
      <c r="I247" s="27">
        <f>SUMIF(E7:E96,"=BUS",I7:I96)</f>
        <v>5</v>
      </c>
      <c r="J247" s="15">
        <f>SUMIF(E7:E96,"=BUS",J7:J96)</f>
        <v>5</v>
      </c>
      <c r="K247" s="50">
        <f>SUMIF(E7:E96,"=BUS",K7:K96)</f>
        <v>1</v>
      </c>
      <c r="L247" s="109">
        <f>SUMIF(E7:E96,"=BUS",L7:L96)</f>
        <v>0</v>
      </c>
      <c r="M247" s="27">
        <f>SUMIF(E7:E96,"=BUS",M7:M96)</f>
        <v>6</v>
      </c>
      <c r="N247" s="15">
        <f>SUMIF(E7:E96,"=BUS",N7:N96)</f>
        <v>5</v>
      </c>
      <c r="O247" s="27">
        <f>SUMIF(E7:E96,"=BUS",O7:O96)</f>
        <v>1</v>
      </c>
      <c r="P247" s="15">
        <f>SUMIF(E7:E96,"=BUS",P7:P96)</f>
        <v>0</v>
      </c>
      <c r="Q247" s="27">
        <f>SUMIF(E7:E96,"=BUS",Q7:Q96)</f>
        <v>5</v>
      </c>
      <c r="R247" s="15">
        <f>SUMIF(E7:E96,"=BUS",R7:R96)</f>
        <v>13</v>
      </c>
      <c r="S247" s="50">
        <f>SUMIF(E7:E96,"=BUS",S7:S96)</f>
        <v>155</v>
      </c>
      <c r="T247" s="109">
        <f>SUMIF(E7:E96,"=BUS",T7:T96)</f>
        <v>118</v>
      </c>
      <c r="U247" s="27">
        <f>SUMIF(E7:E96,"=BUS",U7:U96)</f>
        <v>11</v>
      </c>
      <c r="V247" s="15">
        <f>SUMIF(E7:E96,"=BUS",V7:V96)</f>
        <v>12</v>
      </c>
      <c r="W247" s="50">
        <f>SUMIF(E7:E96,"=BUS",W7:W96)</f>
        <v>0</v>
      </c>
      <c r="X247" s="15">
        <f>SUMIF(E7:E96,"=BUS",X7:X96)</f>
        <v>0</v>
      </c>
      <c r="Y247" s="27">
        <f aca="true" t="shared" si="28" ref="Y247:Y254">G247+I247+K247+M247+O247+Q247+S247+U247+W247</f>
        <v>186</v>
      </c>
      <c r="Z247" s="15">
        <f t="shared" si="26"/>
        <v>154</v>
      </c>
      <c r="AA247">
        <f t="shared" si="27"/>
        <v>340</v>
      </c>
    </row>
    <row r="248" spans="2:27" ht="12.75">
      <c r="B248" s="143" t="s">
        <v>21</v>
      </c>
      <c r="C248" s="144"/>
      <c r="D248" s="145"/>
      <c r="E248" s="162" t="s">
        <v>42</v>
      </c>
      <c r="F248" s="163"/>
      <c r="G248" s="27">
        <f>SUMIF(E7:E96,"=ENGR",G7:G96)</f>
        <v>2</v>
      </c>
      <c r="H248" s="109">
        <f>SUMIF(E7:E96,"=ENGR",H7:H96)</f>
        <v>4</v>
      </c>
      <c r="I248" s="27">
        <f>SUMIF(E7:E96,"=ENGR",I7:I96)</f>
        <v>6</v>
      </c>
      <c r="J248" s="15">
        <f>SUMIF(E7:E96,"=ENGR",J7:J96)</f>
        <v>1</v>
      </c>
      <c r="K248" s="50">
        <f>SUMIF(E7:E96,"=ENGR",K7:K96)</f>
        <v>0</v>
      </c>
      <c r="L248" s="109">
        <f>SUMIF(E7:E96,"=ENGR",L7:L96)</f>
        <v>0</v>
      </c>
      <c r="M248" s="27">
        <f>SUMIF(E7:E96,"=ENGR",M7:M96)</f>
        <v>4</v>
      </c>
      <c r="N248" s="15">
        <f>SUMIF(E7:E96,"=ENGR",N7:N96)</f>
        <v>1</v>
      </c>
      <c r="O248" s="27">
        <f>SUMIF(E7:E96,"=ENGR",O7:O96)</f>
        <v>0</v>
      </c>
      <c r="P248" s="15">
        <f>SUMIF(E7:E96,"=ENGR",P7:P96)</f>
        <v>0</v>
      </c>
      <c r="Q248" s="27">
        <f>SUMIF(E7:E96,"=ENGR",Q7:Q96)</f>
        <v>5</v>
      </c>
      <c r="R248" s="15">
        <f>SUMIF(E7:E96,"=ENGR",R7:R96)</f>
        <v>4</v>
      </c>
      <c r="S248" s="50">
        <f>SUMIF(E7:E96,"=ENGR",S7:S96)</f>
        <v>109</v>
      </c>
      <c r="T248" s="109">
        <f>SUMIF(E7:E96,"=ENGR",T7:T96)</f>
        <v>17</v>
      </c>
      <c r="U248" s="27">
        <f>SUMIF(E7:E96,"=ENGR",U7:U96)</f>
        <v>18</v>
      </c>
      <c r="V248" s="15">
        <f>SUMIF(E7:E96,"=ENGR",V7:V96)</f>
        <v>4</v>
      </c>
      <c r="W248" s="50">
        <f>SUMIF(E7:E96,"=ENGR",W7:W96)</f>
        <v>0</v>
      </c>
      <c r="X248" s="15">
        <f>SUMIF(E7:E96,"=ENGR",X7:X96)</f>
        <v>0</v>
      </c>
      <c r="Y248" s="27">
        <f t="shared" si="28"/>
        <v>144</v>
      </c>
      <c r="Z248" s="15">
        <f t="shared" si="26"/>
        <v>31</v>
      </c>
      <c r="AA248">
        <f t="shared" si="27"/>
        <v>175</v>
      </c>
    </row>
    <row r="249" spans="2:27" ht="12.75">
      <c r="B249" s="143" t="s">
        <v>22</v>
      </c>
      <c r="C249" s="144"/>
      <c r="D249" s="145"/>
      <c r="E249" s="158" t="s">
        <v>41</v>
      </c>
      <c r="F249" s="159"/>
      <c r="G249" s="27">
        <f>SUMIF(E7:E96,"=ELSCI",G7:G96)</f>
        <v>1</v>
      </c>
      <c r="H249" s="109">
        <f>SUMIF(E7:E96,"=ELSCI",H7:H96)</f>
        <v>2</v>
      </c>
      <c r="I249" s="27">
        <f>SUMIF(E7:E96,"=ELSCI",I7:I96)</f>
        <v>2</v>
      </c>
      <c r="J249" s="15">
        <f>SUMIF(E7:E96,"=ELSCI",J7:J96)</f>
        <v>9</v>
      </c>
      <c r="K249" s="50">
        <f>SUMIF(E7:E96,"=ELSCI",K7:K96)</f>
        <v>0</v>
      </c>
      <c r="L249" s="109">
        <f>SUMIF(E7:E96,"=ELSCI",L7:L96)</f>
        <v>1</v>
      </c>
      <c r="M249" s="27">
        <f>SUMIF(E7:E96,"=ELSCI",M7:M96)</f>
        <v>2</v>
      </c>
      <c r="N249" s="15">
        <f>SUMIF(E7:E96,"=ELSCI",N7:N96)</f>
        <v>10</v>
      </c>
      <c r="O249" s="27">
        <f>SUMIF(E7:E96,"=ELSCI",O7:O96)</f>
        <v>0</v>
      </c>
      <c r="P249" s="15">
        <f>SUMIF(E7:E96,"=ELSCI",P7:P96)</f>
        <v>0</v>
      </c>
      <c r="Q249" s="27">
        <f>SUMIF(E7:E96,"=ELSCI",Q7:Q96)</f>
        <v>4</v>
      </c>
      <c r="R249" s="15">
        <f>SUMIF(E7:E96,"=ELSCI",R7:R96)</f>
        <v>10</v>
      </c>
      <c r="S249" s="50">
        <f>SUMIF(E7:E96,"=ELSCI",S7:S96)</f>
        <v>129</v>
      </c>
      <c r="T249" s="109">
        <f>SUMIF(E7:E96,"=ELSCI",T7:T96)</f>
        <v>182</v>
      </c>
      <c r="U249" s="27">
        <f>SUMIF(E7:E96,"=ELSCI",U7:U96)</f>
        <v>16</v>
      </c>
      <c r="V249" s="15">
        <f>SUMIF(E7:E96,"=ELSCI",V7:V96)</f>
        <v>18</v>
      </c>
      <c r="W249" s="50">
        <f>SUMIF(E7:E96,"=ELSCI",W7:W96)</f>
        <v>0</v>
      </c>
      <c r="X249" s="15">
        <f>SUMIF(E7:E96,"=ELSCI",X7:X96)</f>
        <v>1</v>
      </c>
      <c r="Y249" s="27">
        <f t="shared" si="28"/>
        <v>154</v>
      </c>
      <c r="Z249" s="15">
        <f t="shared" si="26"/>
        <v>233</v>
      </c>
      <c r="AA249">
        <f t="shared" si="27"/>
        <v>387</v>
      </c>
    </row>
    <row r="250" spans="2:27" ht="12.75">
      <c r="B250" s="143" t="s">
        <v>23</v>
      </c>
      <c r="C250" s="144"/>
      <c r="D250" s="145"/>
      <c r="E250" s="158" t="s">
        <v>28</v>
      </c>
      <c r="F250" s="159"/>
      <c r="G250" s="27">
        <f>SUMIF(E7:E96,"=HSS",G7:G96)</f>
        <v>0</v>
      </c>
      <c r="H250" s="109">
        <f>SUMIF(E7:E96,"=HSS",H7:H96)</f>
        <v>1</v>
      </c>
      <c r="I250" s="27">
        <f>SUMIF(E7:E96,"=HSS",I7:I96)</f>
        <v>6</v>
      </c>
      <c r="J250" s="15">
        <f>SUMIF(E7:E96,"=HSS",J7:J96)</f>
        <v>15</v>
      </c>
      <c r="K250" s="50">
        <f>SUMIF(E7:E96,"=HSS",K7:K96)</f>
        <v>2</v>
      </c>
      <c r="L250" s="109">
        <f>SUMIF(E7:E96,"=HSS",L7:L96)</f>
        <v>0</v>
      </c>
      <c r="M250" s="27">
        <f>SUMIF(E7:E96,"=HSS",M7:M96)</f>
        <v>2</v>
      </c>
      <c r="N250" s="15">
        <f>SUMIF(E7:E96,"=HSS",N7:N96)</f>
        <v>5</v>
      </c>
      <c r="O250" s="27">
        <f>SUMIF(E7:E96,"=HSS",O7:O96)</f>
        <v>0</v>
      </c>
      <c r="P250" s="15">
        <f>SUMIF(E7:E96,"=HSS",P7:P96)</f>
        <v>0</v>
      </c>
      <c r="Q250" s="27">
        <f>SUMIF(E7:E96,"=HSS",Q7:Q96)</f>
        <v>7</v>
      </c>
      <c r="R250" s="15">
        <f>SUMIF(E7:E96,"=HSS",R7:R96)</f>
        <v>16</v>
      </c>
      <c r="S250" s="50">
        <f>SUMIF(E7:E96,"=HSS",S7:S96)</f>
        <v>70</v>
      </c>
      <c r="T250" s="109">
        <f>SUMIF(E7:E96,"=HSS",T7:T96)</f>
        <v>337</v>
      </c>
      <c r="U250" s="27">
        <f>SUMIF(E7:E96,"=HSS",U7:U96)</f>
        <v>10</v>
      </c>
      <c r="V250" s="15">
        <f>SUMIF(E7:E96,"=HSS",V7:V96)</f>
        <v>48</v>
      </c>
      <c r="W250" s="50">
        <f>SUMIF(E7:E96,"=HSS",W7:W96)</f>
        <v>0</v>
      </c>
      <c r="X250" s="15">
        <f>SUMIF(E7:E96,"=HSS",X7:X96)</f>
        <v>2</v>
      </c>
      <c r="Y250" s="27">
        <f t="shared" si="28"/>
        <v>97</v>
      </c>
      <c r="Z250" s="15">
        <f t="shared" si="26"/>
        <v>424</v>
      </c>
      <c r="AA250">
        <f t="shared" si="27"/>
        <v>521</v>
      </c>
    </row>
    <row r="251" spans="2:27" ht="12.75">
      <c r="B251" s="143" t="s">
        <v>24</v>
      </c>
      <c r="C251" s="144"/>
      <c r="D251" s="145"/>
      <c r="E251" s="158" t="s">
        <v>43</v>
      </c>
      <c r="F251" s="159"/>
      <c r="G251" s="27">
        <f>SUMIF(E7:E96,"=NURS",G7:G96)</f>
        <v>0</v>
      </c>
      <c r="H251" s="109">
        <f>SUMIF(E7:E96,"=NURS",H7:H96)</f>
        <v>0</v>
      </c>
      <c r="I251" s="27">
        <f>SUMIF(E7:E96,"=NURS",I7:I96)</f>
        <v>1</v>
      </c>
      <c r="J251" s="15">
        <f>SUMIF(E7:E96,"=NURS",J7:J96)</f>
        <v>5</v>
      </c>
      <c r="K251" s="50">
        <f>SUMIF(E7:E96,"=NURS",K7:K96)</f>
        <v>0</v>
      </c>
      <c r="L251" s="109">
        <f>SUMIF(E7:E96,"=NURS",L7:L96)</f>
        <v>1</v>
      </c>
      <c r="M251" s="27">
        <f>SUMIF(E7:E96,"=NURS",M7:M96)</f>
        <v>0</v>
      </c>
      <c r="N251" s="15">
        <f>SUMIF(E7:E96,"=NURS",N7:N96)</f>
        <v>2</v>
      </c>
      <c r="O251" s="27">
        <f>SUMIF(E7:E96,"=NURS",O7:O96)</f>
        <v>0</v>
      </c>
      <c r="P251" s="15">
        <f>SUMIF(E7:E96,"=NURS",P7:P96)</f>
        <v>0</v>
      </c>
      <c r="Q251" s="27">
        <f>SUMIF(E7:E96,"=NURS",Q7:Q96)</f>
        <v>0</v>
      </c>
      <c r="R251" s="15">
        <f>SUMIF(E7:E96,"=NURS",R7:R96)</f>
        <v>4</v>
      </c>
      <c r="S251" s="50">
        <f>SUMIF(E7:E96,"=NURS",S7:S96)</f>
        <v>14</v>
      </c>
      <c r="T251" s="109">
        <f>SUMIF(E7:E96,"=NURS",T7:T96)</f>
        <v>129</v>
      </c>
      <c r="U251" s="27">
        <f>SUMIF(E7:E96,"=NURS",U7:U96)</f>
        <v>1</v>
      </c>
      <c r="V251" s="15">
        <f>SUMIF(E7:E96,"=NURS",V7:V96)</f>
        <v>22</v>
      </c>
      <c r="W251" s="50">
        <f>SUMIF(E7:E96,"=NURS",W7:W96)</f>
        <v>0</v>
      </c>
      <c r="X251" s="15">
        <f>SUMIF(E7:E96,"=NURS",X7:X96)</f>
        <v>0</v>
      </c>
      <c r="Y251" s="27">
        <f t="shared" si="28"/>
        <v>16</v>
      </c>
      <c r="Z251" s="15">
        <f t="shared" si="26"/>
        <v>163</v>
      </c>
      <c r="AA251">
        <f t="shared" si="27"/>
        <v>179</v>
      </c>
    </row>
    <row r="252" spans="2:27" ht="12.75">
      <c r="B252" s="143" t="s">
        <v>25</v>
      </c>
      <c r="C252" s="144"/>
      <c r="D252" s="145"/>
      <c r="E252" s="158" t="s">
        <v>30</v>
      </c>
      <c r="F252" s="159"/>
      <c r="G252" s="27">
        <f>SUMIF(E7:E96,"=OC",G7:G96)</f>
        <v>0</v>
      </c>
      <c r="H252" s="109">
        <f>SUMIF(E7:E96,"=OC",H7:H96)</f>
        <v>0</v>
      </c>
      <c r="I252" s="27">
        <f>SUMIF(E7:E96,"=OC",I7:I96)</f>
        <v>0</v>
      </c>
      <c r="J252" s="15">
        <f>SUMIF(E7:E96,"=OC",J7:J96)</f>
        <v>0</v>
      </c>
      <c r="K252" s="50">
        <f>SUMIF(E7:E96,"=OC",K7:K96)</f>
        <v>0</v>
      </c>
      <c r="L252" s="109">
        <f>SUMIF(E7:E96,"=OC",L7:L96)</f>
        <v>0</v>
      </c>
      <c r="M252" s="27">
        <f>SUMIF(E7:E96,"=OC",M7:M96)</f>
        <v>0</v>
      </c>
      <c r="N252" s="15">
        <f>SUMIF(E7:E96,"=OC",N7:N96)</f>
        <v>0</v>
      </c>
      <c r="O252" s="27">
        <f>SUMIF(E7:E96,"=OC",O7:O96)</f>
        <v>0</v>
      </c>
      <c r="P252" s="15">
        <f>SUMIF(E7:E96,"=OC",P7:P96)</f>
        <v>0</v>
      </c>
      <c r="Q252" s="27">
        <f>SUMIF(E7:E96,"=OC",Q7:Q96)</f>
        <v>0</v>
      </c>
      <c r="R252" s="15">
        <f>SUMIF(E7:E96,"=OC",R7:R96)</f>
        <v>0</v>
      </c>
      <c r="S252" s="50">
        <f>SUMIF(E7:E96,"=OC",S7:S96)</f>
        <v>0</v>
      </c>
      <c r="T252" s="109">
        <f>SUMIF(E7:E96,"=OC",T7:T96)</f>
        <v>0</v>
      </c>
      <c r="U252" s="27">
        <f>SUMIF(E7:E96,"=OC",U7:U96)</f>
        <v>0</v>
      </c>
      <c r="V252" s="15">
        <f>SUMIF(E7:E96,"=OC",V7:V96)</f>
        <v>0</v>
      </c>
      <c r="W252" s="50">
        <f>SUMIF(E7:E96,"=OC",W7:W96)</f>
        <v>0</v>
      </c>
      <c r="X252" s="15">
        <f>SUMIF(E7:E96,"=OC",X7:X96)</f>
        <v>0</v>
      </c>
      <c r="Y252" s="27">
        <f t="shared" si="28"/>
        <v>0</v>
      </c>
      <c r="Z252" s="15">
        <f t="shared" si="26"/>
        <v>0</v>
      </c>
      <c r="AA252">
        <f t="shared" si="27"/>
        <v>0</v>
      </c>
    </row>
    <row r="253" spans="2:27" ht="12.75">
      <c r="B253" s="143" t="s">
        <v>26</v>
      </c>
      <c r="C253" s="144"/>
      <c r="D253" s="145"/>
      <c r="E253" s="158" t="s">
        <v>17</v>
      </c>
      <c r="F253" s="159"/>
      <c r="G253" s="27">
        <f>SUMIF(E7:E96,"=PH",G7:G96)</f>
        <v>0</v>
      </c>
      <c r="H253" s="109">
        <f>SUMIF(E7:E96,"=PH",H7:H96)</f>
        <v>0</v>
      </c>
      <c r="I253" s="27">
        <f>SUMIF(E7:E96,"=PH",I7:I96)</f>
        <v>0</v>
      </c>
      <c r="J253" s="15">
        <f>SUMIF(E7:E96,"=PH",J7:J96)</f>
        <v>0</v>
      </c>
      <c r="K253" s="50">
        <f>SUMIF(E7:E96,"=PH",K7:K96)</f>
        <v>0</v>
      </c>
      <c r="L253" s="109">
        <f>SUMIF(E7:E96,"=PH",L7:L96)</f>
        <v>0</v>
      </c>
      <c r="M253" s="27">
        <f>SUMIF(E7:E96,"=PH",M7:M96)</f>
        <v>0</v>
      </c>
      <c r="N253" s="15">
        <f>SUMIF(E7:E96,"=PH",N7:N96)</f>
        <v>1</v>
      </c>
      <c r="O253" s="27">
        <f>SUMIF(E7:E96,"=PH",O7:O96)</f>
        <v>0</v>
      </c>
      <c r="P253" s="15">
        <f>SUMIF(E7:E96,"=PH",P7:P96)</f>
        <v>0</v>
      </c>
      <c r="Q253" s="27">
        <f>SUMIF(E7:E96,"=PH",Q7:Q96)</f>
        <v>0</v>
      </c>
      <c r="R253" s="15">
        <f>SUMIF(E7:E96,"=PH",R7:R96)</f>
        <v>0</v>
      </c>
      <c r="S253" s="50">
        <f>SUMIF(E7:E96,"=PH",S7:S96)</f>
        <v>1</v>
      </c>
      <c r="T253" s="109">
        <f>SUMIF(E7:E96,"=PH",T7:T96)</f>
        <v>1</v>
      </c>
      <c r="U253" s="27">
        <f>SUMIF(E7:E96,"=PH",U7:U96)</f>
        <v>0</v>
      </c>
      <c r="V253" s="15">
        <f>SUMIF(E7:E96,"=PH",V7:V96)</f>
        <v>0</v>
      </c>
      <c r="W253" s="50">
        <f>SUMIF(E7:E96,"=PH",W7:W96)</f>
        <v>0</v>
      </c>
      <c r="X253" s="15">
        <f>SUMIF(E7:E96,"=PH",X7:X96)</f>
        <v>0</v>
      </c>
      <c r="Y253" s="27">
        <f t="shared" si="28"/>
        <v>1</v>
      </c>
      <c r="Z253" s="15">
        <f t="shared" si="26"/>
        <v>2</v>
      </c>
      <c r="AA253">
        <f t="shared" si="27"/>
        <v>3</v>
      </c>
    </row>
    <row r="254" spans="2:27" ht="12.75">
      <c r="B254" s="155" t="s">
        <v>38</v>
      </c>
      <c r="C254" s="156"/>
      <c r="D254" s="157"/>
      <c r="E254" s="153" t="s">
        <v>29</v>
      </c>
      <c r="F254" s="154"/>
      <c r="G254" s="28">
        <f>SUMIF(E7:E96,"=CCE",G7:G96)</f>
        <v>0</v>
      </c>
      <c r="H254" s="110">
        <f>SUMIF(E7:E96,"=CCE",H7:H96)</f>
        <v>0</v>
      </c>
      <c r="I254" s="28">
        <f>SUMIF(E7:E96,"=CCE",I7:I96)</f>
        <v>0</v>
      </c>
      <c r="J254" s="18">
        <f>SUMIF(E7:E96,"=CCE",J7:J96)</f>
        <v>0</v>
      </c>
      <c r="K254" s="51">
        <f>SUMIF(E7:E96,"=CCE",K7:K96)</f>
        <v>0</v>
      </c>
      <c r="L254" s="110">
        <f>SUMIF(E7:E96,"=CCE",L7:L96)</f>
        <v>0</v>
      </c>
      <c r="M254" s="28">
        <f>SUMIF(E7:E96,"=CCE",M7:M96)</f>
        <v>0</v>
      </c>
      <c r="N254" s="18">
        <f>SUMIF(E7:E96,"=CCE",N7:N96)</f>
        <v>1</v>
      </c>
      <c r="O254" s="28">
        <f>SUMIF(E7:E96,"=CCE",O7:O96)</f>
        <v>1</v>
      </c>
      <c r="P254" s="18">
        <f>SUMIF(E7:E96,"=CCE",P7:P96)</f>
        <v>0</v>
      </c>
      <c r="Q254" s="28">
        <f>SUMIF(E7:E96,"=CCE",Q7:Q96)</f>
        <v>1</v>
      </c>
      <c r="R254" s="18">
        <f>SUMIF(E7:E96,"=CCE",R7:R96)</f>
        <v>1</v>
      </c>
      <c r="S254" s="51">
        <f>SUMIF(E7:E96,"=CCE",S7:S96)</f>
        <v>0</v>
      </c>
      <c r="T254" s="110">
        <f>SUMIF(E7:E96,"=CCE",T7:T96)</f>
        <v>5</v>
      </c>
      <c r="U254" s="28">
        <f>SUMIF(E7:E96,"=CCE",U7:U96)</f>
        <v>5</v>
      </c>
      <c r="V254" s="18">
        <f>SUMIF(E7:E96,"=CCE",V7:V96)</f>
        <v>2</v>
      </c>
      <c r="W254" s="51">
        <f>SUMIF(E7:E96,"=CCE",W7:W96)</f>
        <v>0</v>
      </c>
      <c r="X254" s="18">
        <f>SUMIF(E7:E96,"=CCE",X7:X96)</f>
        <v>0</v>
      </c>
      <c r="Y254" s="28">
        <f t="shared" si="28"/>
        <v>7</v>
      </c>
      <c r="Z254" s="18">
        <f t="shared" si="26"/>
        <v>9</v>
      </c>
      <c r="AA254">
        <f t="shared" si="27"/>
        <v>16</v>
      </c>
    </row>
    <row r="255" spans="2:27" ht="12.75">
      <c r="B255" s="32" t="s">
        <v>27</v>
      </c>
      <c r="G255">
        <f>SUM(G246:G254)</f>
        <v>8</v>
      </c>
      <c r="H255">
        <f aca="true" t="shared" si="29" ref="H255:AA255">SUM(H246:H254)</f>
        <v>9</v>
      </c>
      <c r="I255">
        <f t="shared" si="29"/>
        <v>34</v>
      </c>
      <c r="J255">
        <f t="shared" si="29"/>
        <v>64</v>
      </c>
      <c r="K255">
        <f t="shared" si="29"/>
        <v>3</v>
      </c>
      <c r="L255">
        <f t="shared" si="29"/>
        <v>5</v>
      </c>
      <c r="M255">
        <f t="shared" si="29"/>
        <v>28</v>
      </c>
      <c r="N255">
        <f t="shared" si="29"/>
        <v>34</v>
      </c>
      <c r="O255">
        <f>SUM(O246:O254)</f>
        <v>3</v>
      </c>
      <c r="P255">
        <f>SUM(P246:P254)</f>
        <v>0</v>
      </c>
      <c r="Q255">
        <f t="shared" si="29"/>
        <v>47</v>
      </c>
      <c r="R255">
        <f t="shared" si="29"/>
        <v>83</v>
      </c>
      <c r="S255">
        <f t="shared" si="29"/>
        <v>820</v>
      </c>
      <c r="T255">
        <f t="shared" si="29"/>
        <v>1185</v>
      </c>
      <c r="U255">
        <f t="shared" si="29"/>
        <v>122</v>
      </c>
      <c r="V255">
        <f t="shared" si="29"/>
        <v>166</v>
      </c>
      <c r="W255">
        <f>SUM(W246:W254)</f>
        <v>0</v>
      </c>
      <c r="X255">
        <f>SUM(X246:X254)</f>
        <v>3</v>
      </c>
      <c r="Y255">
        <f t="shared" si="29"/>
        <v>1065</v>
      </c>
      <c r="Z255">
        <f t="shared" si="29"/>
        <v>1549</v>
      </c>
      <c r="AA255">
        <f t="shared" si="29"/>
        <v>2614</v>
      </c>
    </row>
    <row r="256" ht="12.75">
      <c r="B256" s="32"/>
    </row>
    <row r="258" spans="3:26" ht="12.75">
      <c r="C258" s="3" t="s">
        <v>15</v>
      </c>
      <c r="G258" s="122" t="s">
        <v>9</v>
      </c>
      <c r="H258" s="122"/>
      <c r="I258" s="122" t="s">
        <v>11</v>
      </c>
      <c r="J258" s="122"/>
      <c r="K258" s="122" t="s">
        <v>10</v>
      </c>
      <c r="L258" s="122"/>
      <c r="M258" s="122" t="s">
        <v>767</v>
      </c>
      <c r="N258" s="122"/>
      <c r="O258" s="123" t="s">
        <v>768</v>
      </c>
      <c r="P258" s="124"/>
      <c r="Q258" s="122" t="s">
        <v>3</v>
      </c>
      <c r="R258" s="122"/>
      <c r="S258" s="122" t="s">
        <v>4</v>
      </c>
      <c r="T258" s="122"/>
      <c r="U258" s="122" t="s">
        <v>5</v>
      </c>
      <c r="V258" s="122"/>
      <c r="W258" s="123" t="s">
        <v>101</v>
      </c>
      <c r="X258" s="124"/>
      <c r="Y258" s="122" t="s">
        <v>13</v>
      </c>
      <c r="Z258" s="122"/>
    </row>
    <row r="259" spans="2:27" ht="12.75">
      <c r="B259" s="3" t="s">
        <v>59</v>
      </c>
      <c r="E259" s="31" t="s">
        <v>60</v>
      </c>
      <c r="G259" s="25" t="s">
        <v>0</v>
      </c>
      <c r="H259" s="25" t="s">
        <v>6</v>
      </c>
      <c r="I259" s="25" t="s">
        <v>0</v>
      </c>
      <c r="J259" s="25" t="s">
        <v>6</v>
      </c>
      <c r="K259" s="25" t="s">
        <v>0</v>
      </c>
      <c r="L259" s="25" t="s">
        <v>6</v>
      </c>
      <c r="M259" s="34" t="s">
        <v>0</v>
      </c>
      <c r="N259" s="34" t="s">
        <v>6</v>
      </c>
      <c r="O259" s="34" t="s">
        <v>0</v>
      </c>
      <c r="P259" s="34" t="s">
        <v>6</v>
      </c>
      <c r="Q259" s="25" t="s">
        <v>0</v>
      </c>
      <c r="R259" s="25" t="s">
        <v>6</v>
      </c>
      <c r="S259" s="25" t="s">
        <v>0</v>
      </c>
      <c r="T259" s="25" t="s">
        <v>6</v>
      </c>
      <c r="U259" s="25" t="s">
        <v>0</v>
      </c>
      <c r="V259" s="25" t="s">
        <v>6</v>
      </c>
      <c r="W259" s="34" t="s">
        <v>0</v>
      </c>
      <c r="X259" s="34" t="s">
        <v>6</v>
      </c>
      <c r="Y259" s="25" t="s">
        <v>0</v>
      </c>
      <c r="Z259" s="25" t="s">
        <v>6</v>
      </c>
      <c r="AA259" s="29" t="s">
        <v>1</v>
      </c>
    </row>
    <row r="260" spans="2:27" ht="12.75">
      <c r="B260" s="150" t="s">
        <v>19</v>
      </c>
      <c r="C260" s="151"/>
      <c r="D260" s="152"/>
      <c r="E260" s="160" t="s">
        <v>44</v>
      </c>
      <c r="F260" s="161"/>
      <c r="G260" s="26">
        <f>SUMIF(E106:E157,"=GRAS",G106:G157)</f>
        <v>4</v>
      </c>
      <c r="H260" s="108">
        <f>SUMIF(E106:E157,"=GRAS",H106:H157)</f>
        <v>7</v>
      </c>
      <c r="I260" s="26">
        <f>SUMIF(E106:E157,"=GRAS",I106:I157)</f>
        <v>4</v>
      </c>
      <c r="J260" s="14">
        <f>SUMIF(E106:E157,"=GRAS",J106:J157)</f>
        <v>4</v>
      </c>
      <c r="K260" s="52">
        <f>SUMIF(E106:E157,"=GRAS",K106:K157)</f>
        <v>0</v>
      </c>
      <c r="L260" s="108">
        <f>SUMIF(E106:E157,"=GRAS",L106:L157)</f>
        <v>0</v>
      </c>
      <c r="M260" s="26">
        <f>SUMIF(E106:E157,"=GRAS",M106:M157)</f>
        <v>0</v>
      </c>
      <c r="N260" s="14">
        <f>SUMIF(E106:E157,"=GRAS",N106:N157)</f>
        <v>2</v>
      </c>
      <c r="O260" s="26">
        <f>SUMIF(E106:E157,"=GRAS",O106:O157)</f>
        <v>0</v>
      </c>
      <c r="P260" s="14">
        <f>SUMIF(E106:E157,"=GRAS",P106:P157)</f>
        <v>0</v>
      </c>
      <c r="Q260" s="26">
        <f>SUMIF(E106:E157,"=GRAS",Q106:Q157)</f>
        <v>3</v>
      </c>
      <c r="R260" s="14">
        <f>SUMIF(E106:E157,"=GRAS",R106:R157)</f>
        <v>4</v>
      </c>
      <c r="S260" s="52">
        <f>SUMIF(E106:E157,"=GRAS",S106:S157)</f>
        <v>38</v>
      </c>
      <c r="T260" s="108">
        <f>SUMIF(E106:E157,"=GRAS",T106:T157)</f>
        <v>74</v>
      </c>
      <c r="U260" s="26">
        <f>SUMIF(E106:E157,"=GRAS",U106:U157)</f>
        <v>12</v>
      </c>
      <c r="V260" s="14">
        <f>SUMIF(E106:E157,"=GRAS",V106:V157)</f>
        <v>21</v>
      </c>
      <c r="W260" s="52">
        <f>SUMIF(E106:E157,"=GRAS",W106:W157)</f>
        <v>0</v>
      </c>
      <c r="X260" s="12">
        <f>SUMIF(E106:E157,"=GRAS",X106:X157)</f>
        <v>0</v>
      </c>
      <c r="Y260" s="26">
        <f aca="true" t="shared" si="30" ref="Y260:Y268">G260+I260+K260+M260+O260+Q260+S260+U260+W260</f>
        <v>61</v>
      </c>
      <c r="Z260" s="14">
        <f aca="true" t="shared" si="31" ref="Z260:Z268">H260+J260+L260+N260+P260+R260+T260+V260+X260</f>
        <v>112</v>
      </c>
      <c r="AA260">
        <f aca="true" t="shared" si="32" ref="AA260:AA268">SUM(Y260:Z260)</f>
        <v>173</v>
      </c>
    </row>
    <row r="261" spans="2:27" ht="12.75">
      <c r="B261" s="143" t="s">
        <v>20</v>
      </c>
      <c r="C261" s="144"/>
      <c r="D261" s="145"/>
      <c r="E261" s="162" t="s">
        <v>51</v>
      </c>
      <c r="F261" s="163"/>
      <c r="G261" s="27">
        <f>SUMIF(E106:E157,"=GRBUS",G106:G157)</f>
        <v>8</v>
      </c>
      <c r="H261" s="109">
        <f>SUMIF(E106:E157,"=GRBUS",H106:H157)</f>
        <v>2</v>
      </c>
      <c r="I261" s="27">
        <f>SUMIF(E106:E157,"=GRBUS",I106:I157)</f>
        <v>1</v>
      </c>
      <c r="J261" s="15">
        <f>SUMIF(E106:E157,"=GRBUS",J106:J157)</f>
        <v>1</v>
      </c>
      <c r="K261" s="50">
        <f>SUMIF(E106:E157,"=GRBUS",K106:K157)</f>
        <v>1</v>
      </c>
      <c r="L261" s="109">
        <f>SUMIF(E106:E157,"=GRBUS",L106:L157)</f>
        <v>0</v>
      </c>
      <c r="M261" s="27">
        <f>SUMIF(E106:E157,"=GRBUS",M106:M157)</f>
        <v>1</v>
      </c>
      <c r="N261" s="15">
        <f>SUMIF(E106:E157,"=GRBUS",N106:N157)</f>
        <v>3</v>
      </c>
      <c r="O261" s="27">
        <f>SUMIF(E106:E157,"=GRBUS",O106:O157)</f>
        <v>0</v>
      </c>
      <c r="P261" s="15">
        <f>SUMIF(E106:E157,"=GRBUS",P106:P157)</f>
        <v>0</v>
      </c>
      <c r="Q261" s="27">
        <f>SUMIF(E106:E157,"=GRBUS",Q106:Q157)</f>
        <v>1</v>
      </c>
      <c r="R261" s="15">
        <f>SUMIF(E106:E157,"=GRBUS",R106:R157)</f>
        <v>2</v>
      </c>
      <c r="S261" s="50">
        <f>SUMIF(E106:E157,"=GRBUS",S106:S157)</f>
        <v>58</v>
      </c>
      <c r="T261" s="109">
        <f>SUMIF(E106:E157,"=GRBUS",T106:T157)</f>
        <v>33</v>
      </c>
      <c r="U261" s="27">
        <f>SUMIF(E106:E157,"=GRBUS",U106:U157)</f>
        <v>7</v>
      </c>
      <c r="V261" s="15">
        <f>SUMIF(E106:E157,"=GRBUS",V106:V157)</f>
        <v>1</v>
      </c>
      <c r="W261" s="50">
        <f>SUMIF(E106:E157,"=GRBUS",W106:W157)</f>
        <v>0</v>
      </c>
      <c r="X261" s="7">
        <f>SUMIF(E106:E157,"=GRBUS",X106:X157)</f>
        <v>0</v>
      </c>
      <c r="Y261" s="27">
        <f t="shared" si="30"/>
        <v>77</v>
      </c>
      <c r="Z261" s="15">
        <f t="shared" si="31"/>
        <v>42</v>
      </c>
      <c r="AA261">
        <f t="shared" si="32"/>
        <v>119</v>
      </c>
    </row>
    <row r="262" spans="2:27" ht="12.75">
      <c r="B262" s="143" t="s">
        <v>21</v>
      </c>
      <c r="C262" s="144"/>
      <c r="D262" s="145"/>
      <c r="E262" s="162" t="s">
        <v>47</v>
      </c>
      <c r="F262" s="163"/>
      <c r="G262" s="27">
        <f>SUMIF(E106:E157,"=GRENG",G106:G157)</f>
        <v>9</v>
      </c>
      <c r="H262" s="109">
        <f>SUMIF(E106:E157,"=GRENG",H106:H157)</f>
        <v>3</v>
      </c>
      <c r="I262" s="27">
        <f>SUMIF(E106:E157,"=GRENG",I106:I157)</f>
        <v>5</v>
      </c>
      <c r="J262" s="15">
        <f>SUMIF(E106:E157,"=GRENG",J106:J157)</f>
        <v>0</v>
      </c>
      <c r="K262" s="50">
        <f>SUMIF(E106:E157,"=GRENG",K106:K157)</f>
        <v>0</v>
      </c>
      <c r="L262" s="109">
        <f>SUMIF(E106:E157,"=GRENG",L106:L157)</f>
        <v>0</v>
      </c>
      <c r="M262" s="27">
        <f>SUMIF(E106:E157,"=GRENG",M106:M157)</f>
        <v>1</v>
      </c>
      <c r="N262" s="15">
        <f>SUMIF(E106:E157,"=GRENG",N106:N157)</f>
        <v>0</v>
      </c>
      <c r="O262" s="27">
        <f>SUMIF(E106:E157,"=GRENG",O106:O157)</f>
        <v>0</v>
      </c>
      <c r="P262" s="15">
        <f>SUMIF(E106:E157,"=GRENG",P106:P157)</f>
        <v>0</v>
      </c>
      <c r="Q262" s="27">
        <f>SUMIF(E106:E157,"=GRENG",Q106:Q157)</f>
        <v>2</v>
      </c>
      <c r="R262" s="15">
        <f>SUMIF(E106:E157,"=GRENG",R106:R157)</f>
        <v>0</v>
      </c>
      <c r="S262" s="50">
        <f>SUMIF(E106:E157,"=GRENG",S106:S157)</f>
        <v>39</v>
      </c>
      <c r="T262" s="109">
        <f>SUMIF(E106:E157,"=GRENG",T106:T157)</f>
        <v>9</v>
      </c>
      <c r="U262" s="27">
        <f>SUMIF(E106:E157,"=GRENG",U106:U157)</f>
        <v>7</v>
      </c>
      <c r="V262" s="15">
        <f>SUMIF(E106:E157,"=GRENG",V106:V157)</f>
        <v>1</v>
      </c>
      <c r="W262" s="50">
        <f>SUMIF(E106:E157,"=GRENG",W106:W157)</f>
        <v>0</v>
      </c>
      <c r="X262" s="7">
        <f>SUMIF(E106:E157,"=GRENG",X106:X157)</f>
        <v>0</v>
      </c>
      <c r="Y262" s="27">
        <f t="shared" si="30"/>
        <v>63</v>
      </c>
      <c r="Z262" s="15">
        <f t="shared" si="31"/>
        <v>13</v>
      </c>
      <c r="AA262">
        <f t="shared" si="32"/>
        <v>76</v>
      </c>
    </row>
    <row r="263" spans="2:27" ht="12.75">
      <c r="B263" s="143" t="s">
        <v>22</v>
      </c>
      <c r="C263" s="144"/>
      <c r="D263" s="145"/>
      <c r="E263" s="158" t="s">
        <v>45</v>
      </c>
      <c r="F263" s="159"/>
      <c r="G263" s="27">
        <f>SUMIF(E106:E157,"=GRELS",G106:G157)</f>
        <v>4</v>
      </c>
      <c r="H263" s="109">
        <f>SUMIF(E106:E157,"=GRELS",H106:H157)</f>
        <v>1</v>
      </c>
      <c r="I263" s="27">
        <f>SUMIF(E106:E157,"=GRELS",I106:I157)</f>
        <v>0</v>
      </c>
      <c r="J263" s="15">
        <f>SUMIF(E106:E157,"=GRELS",J106:J157)</f>
        <v>0</v>
      </c>
      <c r="K263" s="50">
        <f>SUMIF(E106:E157,"=GRELS",K106:K157)</f>
        <v>0</v>
      </c>
      <c r="L263" s="109">
        <f>SUMIF(E106:E157,"=GRELS",L106:L157)</f>
        <v>0</v>
      </c>
      <c r="M263" s="27">
        <f>SUMIF(E106:E157,"=GRELS",M106:M157)</f>
        <v>0</v>
      </c>
      <c r="N263" s="15">
        <f>SUMIF(E106:E157,"=GRELS",N106:N157)</f>
        <v>2</v>
      </c>
      <c r="O263" s="27">
        <f>SUMIF(E106:E157,"=GRELS",O106:O157)</f>
        <v>0</v>
      </c>
      <c r="P263" s="15">
        <f>SUMIF(E106:E157,"=GRELS",P106:P157)</f>
        <v>0</v>
      </c>
      <c r="Q263" s="27">
        <f>SUMIF(E106:E157,"=GRELS",Q106:Q157)</f>
        <v>0</v>
      </c>
      <c r="R263" s="15">
        <f>SUMIF(E106:E157,"=GRELS",R106:R157)</f>
        <v>0</v>
      </c>
      <c r="S263" s="50">
        <f>SUMIF(E106:E157,"=GRELS",S106:S157)</f>
        <v>14</v>
      </c>
      <c r="T263" s="109">
        <f>SUMIF(E106:E157,"=GRELS",T106:T157)</f>
        <v>34</v>
      </c>
      <c r="U263" s="27">
        <f>SUMIF(E106:E157,"=GRELS",U106:U157)</f>
        <v>5</v>
      </c>
      <c r="V263" s="15">
        <f>SUMIF(E106:E157,"=GRELS",V106:V157)</f>
        <v>8</v>
      </c>
      <c r="W263" s="50">
        <f>SUMIF(E106:E157,"=GRELS",W106:W157)</f>
        <v>0</v>
      </c>
      <c r="X263" s="7">
        <f>SUMIF(E106:E157,"=GRELS",X106:X157)</f>
        <v>1</v>
      </c>
      <c r="Y263" s="27">
        <f t="shared" si="30"/>
        <v>23</v>
      </c>
      <c r="Z263" s="15">
        <f t="shared" si="31"/>
        <v>46</v>
      </c>
      <c r="AA263">
        <f t="shared" si="32"/>
        <v>69</v>
      </c>
    </row>
    <row r="264" spans="2:27" ht="12.75">
      <c r="B264" s="143" t="s">
        <v>23</v>
      </c>
      <c r="C264" s="144"/>
      <c r="D264" s="145"/>
      <c r="E264" s="158" t="s">
        <v>46</v>
      </c>
      <c r="F264" s="159"/>
      <c r="G264" s="27">
        <f>SUMIF(E106:E157,"=GRHSS",G106:G157)</f>
        <v>1</v>
      </c>
      <c r="H264" s="109">
        <f>SUMIF(E106:E157,"=GRHSS",H106:H157)</f>
        <v>0</v>
      </c>
      <c r="I264" s="27">
        <f>SUMIF(E106:E157,"=GRHSS",I106:I157)</f>
        <v>0</v>
      </c>
      <c r="J264" s="15">
        <f>SUMIF(E106:E157,"=GRHSS",J106:J157)</f>
        <v>2</v>
      </c>
      <c r="K264" s="50">
        <f>SUMIF(E106:E157,"=GRHSS",K106:K157)</f>
        <v>0</v>
      </c>
      <c r="L264" s="109">
        <f>SUMIF(E106:E157,"=GRHSS",L106:L157)</f>
        <v>0</v>
      </c>
      <c r="M264" s="27">
        <f>SUMIF(E106:E157,"=GRHSS",M106:M157)</f>
        <v>0</v>
      </c>
      <c r="N264" s="15">
        <f>SUMIF(E106:E157,"=GRHSS",N106:N157)</f>
        <v>0</v>
      </c>
      <c r="O264" s="27">
        <f>SUMIF(E106:E157,"=GRHSS",O106:O157)</f>
        <v>0</v>
      </c>
      <c r="P264" s="15">
        <f>SUMIF(E106:E157,"=GRHSS",P106:P157)</f>
        <v>0</v>
      </c>
      <c r="Q264" s="27">
        <f>SUMIF(E106:E157,"=GRHSS",Q106:Q157)</f>
        <v>1</v>
      </c>
      <c r="R264" s="15">
        <f>SUMIF(E106:E157,"=GRHSS",R106:R157)</f>
        <v>0</v>
      </c>
      <c r="S264" s="50">
        <f>SUMIF(E106:E157,"=GRHSS",S106:S157)</f>
        <v>11</v>
      </c>
      <c r="T264" s="109">
        <f>SUMIF(E106:E157,"=GRHSS",T106:T157)</f>
        <v>67</v>
      </c>
      <c r="U264" s="27">
        <f>SUMIF(E106:E157,"=GRHSS",U106:U157)</f>
        <v>2</v>
      </c>
      <c r="V264" s="15">
        <f>SUMIF(E106:E157,"=GRHSS",V106:V157)</f>
        <v>9</v>
      </c>
      <c r="W264" s="50">
        <f>SUMIF(E106:E157,"=GRHSS",W106:W157)</f>
        <v>0</v>
      </c>
      <c r="X264" s="7">
        <f>SUMIF(E106:E157,"=GRHSS",X106:X157)</f>
        <v>0</v>
      </c>
      <c r="Y264" s="27">
        <f t="shared" si="30"/>
        <v>15</v>
      </c>
      <c r="Z264" s="15">
        <f t="shared" si="31"/>
        <v>78</v>
      </c>
      <c r="AA264">
        <f t="shared" si="32"/>
        <v>93</v>
      </c>
    </row>
    <row r="265" spans="2:27" ht="12.75">
      <c r="B265" s="143" t="s">
        <v>24</v>
      </c>
      <c r="C265" s="144"/>
      <c r="D265" s="145"/>
      <c r="E265" s="158" t="s">
        <v>49</v>
      </c>
      <c r="F265" s="159"/>
      <c r="G265" s="27">
        <f>SUMIF(E106:E157,"=GRNUR",G106:G157)</f>
        <v>0</v>
      </c>
      <c r="H265" s="109">
        <f>SUMIF(E106:E157,"=GRNUR",H106:H157)</f>
        <v>0</v>
      </c>
      <c r="I265" s="27">
        <f>SUMIF(E106:E157,"=GRNUR",I106:I157)</f>
        <v>0</v>
      </c>
      <c r="J265" s="15">
        <f>SUMIF(E106:E157,"=GRNUR",J106:J157)</f>
        <v>0</v>
      </c>
      <c r="K265" s="50">
        <f>SUMIF(E106:E157,"=GRNUR",K106:K157)</f>
        <v>0</v>
      </c>
      <c r="L265" s="109">
        <f>SUMIF(E106:E157,"=GRNUR",L106:L157)</f>
        <v>0</v>
      </c>
      <c r="M265" s="27">
        <f>SUMIF(E106:E157,"=GRNUR",M106:M157)</f>
        <v>0</v>
      </c>
      <c r="N265" s="15">
        <f>SUMIF(E106:E157,"=GRNUR",N106:N157)</f>
        <v>0</v>
      </c>
      <c r="O265" s="27">
        <f>SUMIF(E106:E157,"=GRNUR",O106:O157)</f>
        <v>0</v>
      </c>
      <c r="P265" s="15">
        <f>SUMIF(E106:E157,"=GRNUR",P106:P157)</f>
        <v>0</v>
      </c>
      <c r="Q265" s="27">
        <f>SUMIF(E106:E157,"=GRNUR",Q106:Q157)</f>
        <v>0</v>
      </c>
      <c r="R265" s="15">
        <f>SUMIF(E106:E157,"=GRNUR",R106:R157)</f>
        <v>0</v>
      </c>
      <c r="S265" s="50">
        <f>SUMIF(E106:E157,"=GRNUR",S106:S157)</f>
        <v>1</v>
      </c>
      <c r="T265" s="109">
        <f>SUMIF(E106:E157,"=GRNUR",T106:T157)</f>
        <v>13</v>
      </c>
      <c r="U265" s="27">
        <f>SUMIF(E106:E157,"=GRNUR",U106:U157)</f>
        <v>1</v>
      </c>
      <c r="V265" s="15">
        <f>SUMIF(E106:E157,"=GRNUR",V106:V157)</f>
        <v>2</v>
      </c>
      <c r="W265" s="50">
        <f>SUMIF(E106:E157,"=GRNUR",W106:W157)</f>
        <v>0</v>
      </c>
      <c r="X265" s="7">
        <f>SUMIF(E106:E157,"=GRNUR",X106:X157)</f>
        <v>0</v>
      </c>
      <c r="Y265" s="27">
        <f t="shared" si="30"/>
        <v>2</v>
      </c>
      <c r="Z265" s="15">
        <f t="shared" si="31"/>
        <v>15</v>
      </c>
      <c r="AA265">
        <f t="shared" si="32"/>
        <v>17</v>
      </c>
    </row>
    <row r="266" spans="2:27" ht="12.75">
      <c r="B266" s="146" t="s">
        <v>25</v>
      </c>
      <c r="C266" s="147"/>
      <c r="D266" s="147"/>
      <c r="E266" s="164" t="s">
        <v>48</v>
      </c>
      <c r="F266" s="165"/>
      <c r="G266" s="27">
        <f>SUMIF(E106:E157,"=GOCG",G106:G157)</f>
        <v>0</v>
      </c>
      <c r="H266" s="109">
        <f>SUMIF(E106:E157,"=GOCG",H106:H157)</f>
        <v>1</v>
      </c>
      <c r="I266" s="27">
        <f>SUMIF(E106:E157,"=GOCG",I106:I157)</f>
        <v>0</v>
      </c>
      <c r="J266" s="15">
        <f>SUMIF(E106:E157,"=GOCG",J106:J157)</f>
        <v>0</v>
      </c>
      <c r="K266" s="50">
        <f>SUMIF(E106:E157,"=GOCG",K106:K157)</f>
        <v>0</v>
      </c>
      <c r="L266" s="109">
        <f>SUMIF(E106:E157,"=GOCG",L106:L157)</f>
        <v>0</v>
      </c>
      <c r="M266" s="27">
        <f>SUMIF(E106:E157,"=GOCG",M106:M157)</f>
        <v>0</v>
      </c>
      <c r="N266" s="15">
        <f>SUMIF(E106:E157,"=GOCG",N106:N157)</f>
        <v>0</v>
      </c>
      <c r="O266" s="27">
        <f>SUMIF(E106:E157,"=GOCE",O106:O157)</f>
        <v>0</v>
      </c>
      <c r="P266" s="15">
        <f>SUMIF(E106:E157,"=GOCG",P106:P157)</f>
        <v>0</v>
      </c>
      <c r="Q266" s="27">
        <f>SUMIF(E106:E157,"=GOCG",Q106:Q157)</f>
        <v>0</v>
      </c>
      <c r="R266" s="15">
        <f>SUMIF(E106:E157,"=GOCG",R106:R157)</f>
        <v>0</v>
      </c>
      <c r="S266" s="50">
        <f>SUMIF(E106:E157,"=GOCG",S106:S157)</f>
        <v>6</v>
      </c>
      <c r="T266" s="109">
        <f>SUMIF(E106:E157,"=GOCG",T106:T157)</f>
        <v>4</v>
      </c>
      <c r="U266" s="27">
        <f>SUMIF(E106:E157,"=GOCG",U106:U157)</f>
        <v>1</v>
      </c>
      <c r="V266" s="15">
        <f>SUMIF(E106:E157,"=GOCG",V106:V157)</f>
        <v>1</v>
      </c>
      <c r="W266" s="50">
        <f>SUMIF(E106:E157,"=GOCG",W106:W157)</f>
        <v>0</v>
      </c>
      <c r="X266" s="7">
        <f>SUMIF(E106:E157,"=GOCG",X106:X157)</f>
        <v>0</v>
      </c>
      <c r="Y266" s="27">
        <f t="shared" si="30"/>
        <v>7</v>
      </c>
      <c r="Z266" s="15">
        <f t="shared" si="31"/>
        <v>6</v>
      </c>
      <c r="AA266">
        <f t="shared" si="32"/>
        <v>13</v>
      </c>
    </row>
    <row r="267" spans="2:27" ht="12.75">
      <c r="B267" s="146" t="s">
        <v>26</v>
      </c>
      <c r="C267" s="147"/>
      <c r="D267" s="147"/>
      <c r="E267" s="164" t="s">
        <v>50</v>
      </c>
      <c r="F267" s="165"/>
      <c r="G267" s="27">
        <f>SUMIF(E106:E157,"=GRPH",G106:G157)</f>
        <v>0</v>
      </c>
      <c r="H267" s="109">
        <f>SUMIF(E106:E157,"=GRPH",H106:H157)</f>
        <v>0</v>
      </c>
      <c r="I267" s="27">
        <f>SUMIF(E106:E157,"=GRPH",I106:I157)</f>
        <v>0</v>
      </c>
      <c r="J267" s="15">
        <f>SUMIF(E106:E157,"=GRPH",J106:J157)</f>
        <v>1</v>
      </c>
      <c r="K267" s="50">
        <f>SUMIF(E106:E157,"=GRPH",K106:K157)</f>
        <v>0</v>
      </c>
      <c r="L267" s="109">
        <f>SUMIF(E106:E157,"=GRPH",L106:L157)</f>
        <v>0</v>
      </c>
      <c r="M267" s="27">
        <f>SUMIF(E106:E157,"=GRPH",M106:M157)</f>
        <v>1</v>
      </c>
      <c r="N267" s="15">
        <f>SUMIF(E106:E157,"=GRPH",N106:N157)</f>
        <v>0</v>
      </c>
      <c r="O267" s="27">
        <f>SUMIF(E106:E157,"=GRPH",O106:O157)</f>
        <v>0</v>
      </c>
      <c r="P267" s="15">
        <f>SUMIF(E106:E157,"=GRPH",P106:P157)</f>
        <v>0</v>
      </c>
      <c r="Q267" s="27">
        <f>SUMIF(E106:E157,"=GRPH",Q106:Q157)</f>
        <v>0</v>
      </c>
      <c r="R267" s="15">
        <f>SUMIF(E106:E157,"=GRPH",R106:R157)</f>
        <v>0</v>
      </c>
      <c r="S267" s="50">
        <f>SUMIF(E106:E157,"=GRPH",S106:S157)</f>
        <v>0</v>
      </c>
      <c r="T267" s="109">
        <f>SUMIF(E106:E157,"=GRPH",T106:T157)</f>
        <v>0</v>
      </c>
      <c r="U267" s="27">
        <f>SUMIF(E106:E157,"=GRPH",U106:U157)</f>
        <v>1</v>
      </c>
      <c r="V267" s="15">
        <f>SUMIF(E106:E157,"=GRPH",V106:V157)</f>
        <v>0</v>
      </c>
      <c r="W267" s="50">
        <f>SUMIF(E106:E157,"=GRPH",W106:W157)</f>
        <v>0</v>
      </c>
      <c r="X267" s="7">
        <f>SUMIF(E106:E157,"=GRPH",X106:X157)</f>
        <v>0</v>
      </c>
      <c r="Y267" s="27">
        <f t="shared" si="30"/>
        <v>2</v>
      </c>
      <c r="Z267" s="15">
        <f t="shared" si="31"/>
        <v>1</v>
      </c>
      <c r="AA267">
        <f t="shared" si="32"/>
        <v>3</v>
      </c>
    </row>
    <row r="268" spans="2:27" ht="12.75">
      <c r="B268" s="148" t="s">
        <v>39</v>
      </c>
      <c r="C268" s="149"/>
      <c r="D268" s="149"/>
      <c r="E268" s="166" t="s">
        <v>33</v>
      </c>
      <c r="F268" s="167"/>
      <c r="G268" s="28">
        <f>SUMIF(E106:E157,"=GS",G106:G157)</f>
        <v>1</v>
      </c>
      <c r="H268" s="110">
        <f>SUMIF(E106:E157,"=GS",H106:H157)</f>
        <v>0</v>
      </c>
      <c r="I268" s="28">
        <f>SUMIF(E106:E157,"=GS",I106:I157)</f>
        <v>0</v>
      </c>
      <c r="J268" s="18">
        <f>SUMIF(E106:E157,"=GS",J106:J157)</f>
        <v>0</v>
      </c>
      <c r="K268" s="51">
        <f>SUMIF(E106:E157,"=GS",K106:K157)</f>
        <v>0</v>
      </c>
      <c r="L268" s="110">
        <f>SUMIF(E106:E157,"=GS",L106:L157)</f>
        <v>0</v>
      </c>
      <c r="M268" s="28">
        <f>SUMIF(E106:E157,"=GS",M106:M157)</f>
        <v>0</v>
      </c>
      <c r="N268" s="18">
        <f>SUMIF(E106:E157,"=GS",N106:N157)</f>
        <v>0</v>
      </c>
      <c r="O268" s="28">
        <f>SUMIF(E106:E157,"=GS",O106:O157)</f>
        <v>0</v>
      </c>
      <c r="P268" s="18">
        <f>SUMIF(E106:E157,"=GS",P106:P157)</f>
        <v>0</v>
      </c>
      <c r="Q268" s="28">
        <f>SUMIF(E106:E157,"=GS",Q106:Q157)</f>
        <v>0</v>
      </c>
      <c r="R268" s="18">
        <f>SUMIF(E106:E157,"=GS",R106:R157)</f>
        <v>1</v>
      </c>
      <c r="S268" s="51">
        <f>SUMIF(E106:E157,"=GS",S106:S157)</f>
        <v>4</v>
      </c>
      <c r="T268" s="110">
        <f>SUMIF(E106:E157,"=GS",T106:T157)</f>
        <v>7</v>
      </c>
      <c r="U268" s="28">
        <f>SUMIF(E106:E157,"=GS",U106:U157)</f>
        <v>1</v>
      </c>
      <c r="V268" s="18">
        <f>SUMIF(E106:E157,"=GS",V106:V157)</f>
        <v>0</v>
      </c>
      <c r="W268" s="51">
        <f>SUMIF(E106:E157,"=GS",W106:W157)</f>
        <v>0</v>
      </c>
      <c r="X268" s="16">
        <f>SUMIF(E106:E157,"=GS",X106:X157)</f>
        <v>0</v>
      </c>
      <c r="Y268" s="28">
        <f t="shared" si="30"/>
        <v>6</v>
      </c>
      <c r="Z268" s="18">
        <f t="shared" si="31"/>
        <v>8</v>
      </c>
      <c r="AA268">
        <f t="shared" si="32"/>
        <v>14</v>
      </c>
    </row>
    <row r="269" spans="2:27" ht="12.75">
      <c r="B269" s="32" t="s">
        <v>27</v>
      </c>
      <c r="G269">
        <f>SUM(G260:G268)</f>
        <v>27</v>
      </c>
      <c r="H269">
        <f>SUM(H260:H268)</f>
        <v>14</v>
      </c>
      <c r="I269">
        <f>SUM(I260:I268)</f>
        <v>10</v>
      </c>
      <c r="J269">
        <f>SUM(J260:J268)</f>
        <v>8</v>
      </c>
      <c r="K269">
        <f aca="true" t="shared" si="33" ref="K269:AA269">SUM(K260:K268)</f>
        <v>1</v>
      </c>
      <c r="L269">
        <f t="shared" si="33"/>
        <v>0</v>
      </c>
      <c r="M269">
        <f t="shared" si="33"/>
        <v>3</v>
      </c>
      <c r="N269">
        <f t="shared" si="33"/>
        <v>7</v>
      </c>
      <c r="O269">
        <f>SUM(O260:O268)</f>
        <v>0</v>
      </c>
      <c r="P269">
        <f>SUM(P260:P268)</f>
        <v>0</v>
      </c>
      <c r="Q269">
        <f t="shared" si="33"/>
        <v>7</v>
      </c>
      <c r="R269">
        <f t="shared" si="33"/>
        <v>7</v>
      </c>
      <c r="S269" s="39">
        <f t="shared" si="33"/>
        <v>171</v>
      </c>
      <c r="T269" s="39">
        <f t="shared" si="33"/>
        <v>241</v>
      </c>
      <c r="U269" s="39">
        <f t="shared" si="33"/>
        <v>37</v>
      </c>
      <c r="V269" s="39">
        <f t="shared" si="33"/>
        <v>43</v>
      </c>
      <c r="W269" s="39">
        <f>SUM(W260:W268)</f>
        <v>0</v>
      </c>
      <c r="X269" s="39">
        <f>SUM(X260:X268)</f>
        <v>1</v>
      </c>
      <c r="Y269">
        <f t="shared" si="33"/>
        <v>256</v>
      </c>
      <c r="Z269">
        <f t="shared" si="33"/>
        <v>321</v>
      </c>
      <c r="AA269">
        <f t="shared" si="33"/>
        <v>577</v>
      </c>
    </row>
    <row r="270" spans="2:24" ht="12.75">
      <c r="B270" s="32"/>
      <c r="S270" s="39"/>
      <c r="T270" s="39"/>
      <c r="U270" s="39"/>
      <c r="V270" s="39"/>
      <c r="W270" s="39"/>
      <c r="X270" s="39"/>
    </row>
    <row r="272" spans="3:26" ht="12.75">
      <c r="C272" s="3" t="s">
        <v>16</v>
      </c>
      <c r="G272" s="122" t="s">
        <v>9</v>
      </c>
      <c r="H272" s="122"/>
      <c r="I272" s="122" t="s">
        <v>11</v>
      </c>
      <c r="J272" s="122"/>
      <c r="K272" s="122" t="s">
        <v>10</v>
      </c>
      <c r="L272" s="122"/>
      <c r="M272" s="122" t="s">
        <v>767</v>
      </c>
      <c r="N272" s="122"/>
      <c r="O272" s="123" t="s">
        <v>768</v>
      </c>
      <c r="P272" s="124"/>
      <c r="Q272" s="122" t="s">
        <v>3</v>
      </c>
      <c r="R272" s="122"/>
      <c r="S272" s="122" t="s">
        <v>4</v>
      </c>
      <c r="T272" s="122"/>
      <c r="U272" s="122" t="s">
        <v>5</v>
      </c>
      <c r="V272" s="122"/>
      <c r="W272" s="123" t="s">
        <v>101</v>
      </c>
      <c r="X272" s="124"/>
      <c r="Y272" s="122" t="s">
        <v>13</v>
      </c>
      <c r="Z272" s="122"/>
    </row>
    <row r="273" spans="2:27" ht="12.75">
      <c r="B273" s="3" t="s">
        <v>59</v>
      </c>
      <c r="E273" s="31" t="s">
        <v>60</v>
      </c>
      <c r="G273" s="25" t="s">
        <v>0</v>
      </c>
      <c r="H273" s="25" t="s">
        <v>6</v>
      </c>
      <c r="I273" s="25" t="s">
        <v>0</v>
      </c>
      <c r="J273" s="25" t="s">
        <v>6</v>
      </c>
      <c r="K273" s="25" t="s">
        <v>0</v>
      </c>
      <c r="L273" s="25" t="s">
        <v>6</v>
      </c>
      <c r="M273" s="34" t="s">
        <v>0</v>
      </c>
      <c r="N273" s="34" t="s">
        <v>6</v>
      </c>
      <c r="O273" s="34" t="s">
        <v>0</v>
      </c>
      <c r="P273" s="34" t="s">
        <v>6</v>
      </c>
      <c r="Q273" s="25" t="s">
        <v>0</v>
      </c>
      <c r="R273" s="25" t="s">
        <v>6</v>
      </c>
      <c r="S273" s="25" t="s">
        <v>0</v>
      </c>
      <c r="T273" s="25" t="s">
        <v>6</v>
      </c>
      <c r="U273" s="25" t="s">
        <v>0</v>
      </c>
      <c r="V273" s="25" t="s">
        <v>6</v>
      </c>
      <c r="W273" s="34" t="s">
        <v>0</v>
      </c>
      <c r="X273" s="34" t="s">
        <v>6</v>
      </c>
      <c r="Y273" s="25" t="s">
        <v>0</v>
      </c>
      <c r="Z273" s="25" t="s">
        <v>6</v>
      </c>
      <c r="AA273" s="29" t="s">
        <v>1</v>
      </c>
    </row>
    <row r="274" spans="2:27" ht="12.75">
      <c r="B274" s="150" t="s">
        <v>19</v>
      </c>
      <c r="C274" s="151"/>
      <c r="D274" s="152"/>
      <c r="E274" s="160" t="s">
        <v>44</v>
      </c>
      <c r="F274" s="161"/>
      <c r="G274" s="26">
        <f>SUMIF(E167:E191,"=GRAS",G167:G191)</f>
        <v>4</v>
      </c>
      <c r="H274" s="108">
        <f>SUMIF(E167:E191,"=GRAS",H167:H191)</f>
        <v>4</v>
      </c>
      <c r="I274" s="26">
        <f>SUMIF(E167:E191,"=GRAS",I167:I191)</f>
        <v>0</v>
      </c>
      <c r="J274" s="14">
        <f>SUMIF(E167:E191,"=GRAS",J167:J191)</f>
        <v>1</v>
      </c>
      <c r="K274" s="52">
        <f>SUMIF(E167:E191,"=GRAS",K167:K191)</f>
        <v>0</v>
      </c>
      <c r="L274" s="108">
        <f>SUMIF(E167:E191,"=GRAS",L167:L191)</f>
        <v>0</v>
      </c>
      <c r="M274" s="26">
        <f>SUMIF(E167:E191,"=GRAS",M167:M191)</f>
        <v>1</v>
      </c>
      <c r="N274" s="14">
        <f>SUMIF(E167:E191,"=GRAS",N167:N191)</f>
        <v>2</v>
      </c>
      <c r="O274" s="26">
        <f>SUMIF(E167:E191,"=GRAS",O167:O191)</f>
        <v>0</v>
      </c>
      <c r="P274" s="14">
        <f>SUMIF(E167:E191,"=GRAS",P167:P191)</f>
        <v>0</v>
      </c>
      <c r="Q274" s="26">
        <f>SUMIF(E167:E191,"=GRAS",Q167:Q191)</f>
        <v>0</v>
      </c>
      <c r="R274" s="14">
        <f>SUMIF(E167:E191,"=GRAS",R167:R191)</f>
        <v>0</v>
      </c>
      <c r="S274" s="52">
        <f>SUMIF(E167:E191,"=GRAS",S167:S191)</f>
        <v>8</v>
      </c>
      <c r="T274" s="108">
        <f>SUMIF(E167:E191,"=GRAS",T167:T191)</f>
        <v>12</v>
      </c>
      <c r="U274" s="26">
        <f>SUMIF(E167:E191,"=GRAS",U167:U191)</f>
        <v>2</v>
      </c>
      <c r="V274" s="14">
        <f>SUMIF(E167:E191,"=GRAS",V167:V191)</f>
        <v>7</v>
      </c>
      <c r="W274" s="52">
        <f>SUMIF(E167:E191,"=GRAS",W167:W191)</f>
        <v>0</v>
      </c>
      <c r="X274" s="12">
        <f>SUMIF(E167:E191,"=GRAS",X167:X191)</f>
        <v>0</v>
      </c>
      <c r="Y274" s="26">
        <f aca="true" t="shared" si="34" ref="Y274:Y281">G274+I274+K274+M274+O274+Q274+S274+U274+W274</f>
        <v>15</v>
      </c>
      <c r="Z274" s="14">
        <f aca="true" t="shared" si="35" ref="Z274:Z281">H274+J274+L274+N274+P274+R274+T274+V274+X274</f>
        <v>26</v>
      </c>
      <c r="AA274">
        <f aca="true" t="shared" si="36" ref="AA274:AA281">SUM(Y274:Z274)</f>
        <v>41</v>
      </c>
    </row>
    <row r="275" spans="2:27" ht="12.75">
      <c r="B275" s="143" t="s">
        <v>20</v>
      </c>
      <c r="C275" s="144"/>
      <c r="D275" s="145"/>
      <c r="E275" s="162" t="s">
        <v>51</v>
      </c>
      <c r="F275" s="163"/>
      <c r="G275" s="27">
        <f>SUMIF(E167:E191,"=GRBUS",G167:G191)</f>
        <v>2</v>
      </c>
      <c r="H275" s="109">
        <f>SUMIF(E167:E191,"=GRBUS",H167:H191)</f>
        <v>0</v>
      </c>
      <c r="I275" s="27">
        <f>SUMIF(E167:E191,"=GRBUS",I167:I191)</f>
        <v>0</v>
      </c>
      <c r="J275" s="15">
        <f>SUMIF(E167:E191,"=GRBUS",J167:J191)</f>
        <v>0</v>
      </c>
      <c r="K275" s="50">
        <f>SUMIF(E167:E191,"=GRBUS",K167:K191)</f>
        <v>0</v>
      </c>
      <c r="L275" s="109">
        <f>SUMIF(E167:E191,"=GRBUS",L167:L191)</f>
        <v>0</v>
      </c>
      <c r="M275" s="27">
        <f>SUMIF(E167:E191,"=GRBUS",M167:M191)</f>
        <v>0</v>
      </c>
      <c r="N275" s="15">
        <f>SUMIF(E167:E191,"=GRBUS",N167:N191)</f>
        <v>0</v>
      </c>
      <c r="O275" s="27">
        <f>SUMIF(E167:E191,"=GRBUS",O167:O191)</f>
        <v>0</v>
      </c>
      <c r="P275" s="15">
        <f>SUMIF(E167:E191,"=GRBUS",P167:P191)</f>
        <v>0</v>
      </c>
      <c r="Q275" s="27">
        <f>SUMIF(E167:E191,"=GRBUS",Q167:Q191)</f>
        <v>0</v>
      </c>
      <c r="R275" s="15">
        <f>SUMIF(E167:E191,"=GRBUS",R167:R191)</f>
        <v>0</v>
      </c>
      <c r="S275" s="50">
        <f>SUMIF(E167:E191,"=GRBUS",S167:S191)</f>
        <v>0</v>
      </c>
      <c r="T275" s="109">
        <f>SUMIF(E167:E191,"=GRBUS",T167:T191)</f>
        <v>1</v>
      </c>
      <c r="U275" s="27">
        <f>SUMIF(E167:E191,"=GRBUS",U167:U191)</f>
        <v>0</v>
      </c>
      <c r="V275" s="15">
        <f>SUMIF(E167:E191,"=GRBUS",V167:V191)</f>
        <v>0</v>
      </c>
      <c r="W275" s="50">
        <f>SUMIF(E167:E191,"=GRBUS",W167:W191)</f>
        <v>0</v>
      </c>
      <c r="X275" s="7">
        <f>SUMIF(E167:E191,"=GRBUS",X167:X191)</f>
        <v>0</v>
      </c>
      <c r="Y275" s="27">
        <f t="shared" si="34"/>
        <v>2</v>
      </c>
      <c r="Z275" s="15">
        <f t="shared" si="35"/>
        <v>1</v>
      </c>
      <c r="AA275">
        <f t="shared" si="36"/>
        <v>3</v>
      </c>
    </row>
    <row r="276" spans="2:27" ht="12.75">
      <c r="B276" s="143" t="s">
        <v>21</v>
      </c>
      <c r="C276" s="144"/>
      <c r="D276" s="145"/>
      <c r="E276" s="162" t="s">
        <v>47</v>
      </c>
      <c r="F276" s="163"/>
      <c r="G276" s="27">
        <f>SUMIF(E167:E191,"=GRENG",G167:G191)</f>
        <v>6</v>
      </c>
      <c r="H276" s="109">
        <f>SUMIF(E167:E191,"=GRENG",H167:H191)</f>
        <v>1</v>
      </c>
      <c r="I276" s="27">
        <f>SUMIF(E167:E191,"=GRENG",I167:I191)</f>
        <v>0</v>
      </c>
      <c r="J276" s="15">
        <f>SUMIF(E167:E191,"=GRENG",J167:J191)</f>
        <v>0</v>
      </c>
      <c r="K276" s="50">
        <f>SUMIF(E167:E191,"=GRENG",K167:K191)</f>
        <v>0</v>
      </c>
      <c r="L276" s="109">
        <f>SUMIF(E167:E191,"=GRENG",L167:L191)</f>
        <v>0</v>
      </c>
      <c r="M276" s="27">
        <f>SUMIF(E167:E191,"=GRENG",M167:M191)</f>
        <v>1</v>
      </c>
      <c r="N276" s="15">
        <f>SUMIF(E167:E191,"=GRENG",N167:N191)</f>
        <v>0</v>
      </c>
      <c r="O276" s="27">
        <f>SUMIF(E167:E191,"=GRENG",O167:O191)</f>
        <v>0</v>
      </c>
      <c r="P276" s="15">
        <f>SUMIF(E167:E191,"=GRENG",P167:P191)</f>
        <v>0</v>
      </c>
      <c r="Q276" s="27">
        <f>SUMIF(E167:E191,"=GRENG",Q167:Q191)</f>
        <v>0</v>
      </c>
      <c r="R276" s="15">
        <f>SUMIF(E167:E191,"=GRENG",R167:R191)</f>
        <v>0</v>
      </c>
      <c r="S276" s="50">
        <f>SUMIF(E167:E191,"=GRENG",S167:S191)</f>
        <v>6</v>
      </c>
      <c r="T276" s="109">
        <f>SUMIF(E167:E191,"=GRENG",T167:T191)</f>
        <v>0</v>
      </c>
      <c r="U276" s="27">
        <f>SUMIF(E167:E191,"=GRENG",U167:U191)</f>
        <v>0</v>
      </c>
      <c r="V276" s="15">
        <f>SUMIF(E167:E191,"=GRENG",V167:V191)</f>
        <v>1</v>
      </c>
      <c r="W276" s="50">
        <f>SUMIF(E167:E191,"=GRENG",W167:W191)</f>
        <v>0</v>
      </c>
      <c r="X276" s="7">
        <f>SUMIF(E167:E191,"=GRENG",X167:X191)</f>
        <v>0</v>
      </c>
      <c r="Y276" s="27">
        <f t="shared" si="34"/>
        <v>13</v>
      </c>
      <c r="Z276" s="15">
        <f t="shared" si="35"/>
        <v>2</v>
      </c>
      <c r="AA276">
        <f t="shared" si="36"/>
        <v>15</v>
      </c>
    </row>
    <row r="277" spans="2:27" ht="12.75">
      <c r="B277" s="143" t="s">
        <v>22</v>
      </c>
      <c r="C277" s="144"/>
      <c r="D277" s="145"/>
      <c r="E277" s="158" t="s">
        <v>45</v>
      </c>
      <c r="F277" s="159"/>
      <c r="G277" s="27">
        <f>SUMIF(E167:E191,"=GRELS",G167:G191)</f>
        <v>1</v>
      </c>
      <c r="H277" s="109">
        <f>SUMIF(E167:E191,"=GRELS",H167:H191)</f>
        <v>0</v>
      </c>
      <c r="I277" s="27">
        <f>SUMIF(E167:E191,"=GRELS",I167:I191)</f>
        <v>0</v>
      </c>
      <c r="J277" s="15">
        <f>SUMIF(E167:E191,"=GRELS",J167:J191)</f>
        <v>0</v>
      </c>
      <c r="K277" s="50">
        <f>SUMIF(E167:E191,"=GRELS",K167:K191)</f>
        <v>0</v>
      </c>
      <c r="L277" s="109">
        <f>SUMIF(E167:E191,"=GRELS",L167:L191)</f>
        <v>0</v>
      </c>
      <c r="M277" s="27">
        <f>SUMIF(E167:E191,"=GRELS",M167:M191)</f>
        <v>0</v>
      </c>
      <c r="N277" s="15">
        <f>SUMIF(E167:E191,"=GRELS",N167:N191)</f>
        <v>0</v>
      </c>
      <c r="O277" s="27">
        <f>SUMIF(E167:E191,"=GRELS",O167:O191)</f>
        <v>0</v>
      </c>
      <c r="P277" s="15">
        <f>SUMIF(E167:E191,"=GRELS",P167:P191)</f>
        <v>0</v>
      </c>
      <c r="Q277" s="27">
        <f>SUMIF(E167:E191,"=GRELS",Q167:Q191)</f>
        <v>1</v>
      </c>
      <c r="R277" s="15">
        <f>SUMIF(E167:E191,"=GRELS",R167:R191)</f>
        <v>0</v>
      </c>
      <c r="S277" s="50">
        <f>SUMIF(E167:E191,"=GRELS",S167:S191)</f>
        <v>1</v>
      </c>
      <c r="T277" s="109">
        <f>SUMIF(E167:E191,"=GRELS",T167:T191)</f>
        <v>2</v>
      </c>
      <c r="U277" s="27">
        <f>SUMIF(E167:E191,"=GRELS",U167:U191)</f>
        <v>0</v>
      </c>
      <c r="V277" s="15">
        <f>SUMIF(E167:E191,"=GRELS",V167:V191)</f>
        <v>2</v>
      </c>
      <c r="W277" s="50">
        <f>SUMIF(E167:E191,"=GRELS",W167:W191)</f>
        <v>0</v>
      </c>
      <c r="X277" s="7">
        <f>SUMIF(E167:E191,"=GRELS",X167:X191)</f>
        <v>0</v>
      </c>
      <c r="Y277" s="27">
        <f t="shared" si="34"/>
        <v>3</v>
      </c>
      <c r="Z277" s="15">
        <f t="shared" si="35"/>
        <v>4</v>
      </c>
      <c r="AA277">
        <f t="shared" si="36"/>
        <v>7</v>
      </c>
    </row>
    <row r="278" spans="2:27" ht="12.75">
      <c r="B278" s="143" t="s">
        <v>23</v>
      </c>
      <c r="C278" s="144"/>
      <c r="D278" s="145"/>
      <c r="E278" s="158" t="s">
        <v>46</v>
      </c>
      <c r="F278" s="159"/>
      <c r="G278" s="27">
        <f>SUMIF(E167:E191,"=GRHSS",G167:G191)</f>
        <v>0</v>
      </c>
      <c r="H278" s="109">
        <f>SUMIF(E167:E191,"=GRHSS",H167:H191)</f>
        <v>0</v>
      </c>
      <c r="I278" s="27">
        <f>SUMIF(E167:E191,"=GRHSS",I167:I191)</f>
        <v>0</v>
      </c>
      <c r="J278" s="15">
        <f>SUMIF(E167:E191,"=GRHSS",J167:J191)</f>
        <v>3</v>
      </c>
      <c r="K278" s="50">
        <f>SUMIF(E167:E191,"=GRHSS",K167:K191)</f>
        <v>0</v>
      </c>
      <c r="L278" s="109">
        <f>SUMIF(E167:E191,"=GRHSS",L167:L191)</f>
        <v>0</v>
      </c>
      <c r="M278" s="27">
        <f>SUMIF(E167:E191,"=GRHSS",M167:M191)</f>
        <v>0</v>
      </c>
      <c r="N278" s="15">
        <f>SUMIF(E167:E191,"=GRHSS",N167:N191)</f>
        <v>0</v>
      </c>
      <c r="O278" s="27">
        <f>SUMIF(E167:E191,"=GRHSS",O167:O191)</f>
        <v>0</v>
      </c>
      <c r="P278" s="15">
        <f>SUMIF(E167:E191,"=GRHSS",P167:P191)</f>
        <v>0</v>
      </c>
      <c r="Q278" s="27">
        <f>SUMIF(E167:E191,"=GRHSS",Q167:Q191)</f>
        <v>3</v>
      </c>
      <c r="R278" s="15">
        <f>SUMIF(E167:E191,"=GRHSS",R167:R191)</f>
        <v>1</v>
      </c>
      <c r="S278" s="50">
        <f>SUMIF(E167:E191,"=GRHSS",S167:S191)</f>
        <v>9</v>
      </c>
      <c r="T278" s="109">
        <f>SUMIF(E167:E191,"=GRHSS",T167:T191)</f>
        <v>27</v>
      </c>
      <c r="U278" s="27">
        <f>SUMIF(E167:E191,"=GRHSS",U167:U191)</f>
        <v>1</v>
      </c>
      <c r="V278" s="15">
        <f>SUMIF(E167:E191,"=GRHSS",V167:V191)</f>
        <v>3</v>
      </c>
      <c r="W278" s="50">
        <f>SUMIF(E167:E191,"=GRHSS",W167:W191)</f>
        <v>0</v>
      </c>
      <c r="X278" s="7">
        <f>SUMIF(E167:E191,"=GRHSS",X167:X191)</f>
        <v>0</v>
      </c>
      <c r="Y278" s="27">
        <f t="shared" si="34"/>
        <v>13</v>
      </c>
      <c r="Z278" s="15">
        <f t="shared" si="35"/>
        <v>34</v>
      </c>
      <c r="AA278">
        <f t="shared" si="36"/>
        <v>47</v>
      </c>
    </row>
    <row r="279" spans="2:27" ht="12.75">
      <c r="B279" s="143" t="s">
        <v>24</v>
      </c>
      <c r="C279" s="144"/>
      <c r="D279" s="145"/>
      <c r="E279" s="158" t="s">
        <v>49</v>
      </c>
      <c r="F279" s="159"/>
      <c r="G279" s="27">
        <f>SUMIF(E167:E191,"=GRNUR",G167:G191)</f>
        <v>0</v>
      </c>
      <c r="H279" s="109">
        <f>SUMIF(E167:E191,"=GRNUR",H167:H191)</f>
        <v>1</v>
      </c>
      <c r="I279" s="27">
        <f>SUMIF(E167:E191,"=GRNUR",I167:I191)</f>
        <v>0</v>
      </c>
      <c r="J279" s="15">
        <f>SUMIF(E167:E191,"=GRNUR",J167:J191)</f>
        <v>0</v>
      </c>
      <c r="K279" s="50">
        <f>SUMIF(E167:E191,"=GRNUR",K167:K191)</f>
        <v>0</v>
      </c>
      <c r="L279" s="109">
        <f>SUMIF(E167:E191,"=GRNUR",L167:L191)</f>
        <v>0</v>
      </c>
      <c r="M279" s="27">
        <f>SUMIF(E167:E191,"=GRNUR",M167:M191)</f>
        <v>0</v>
      </c>
      <c r="N279" s="15">
        <f>SUMIF(E167:E191,"=GRNUR",N167:N191)</f>
        <v>0</v>
      </c>
      <c r="O279" s="27">
        <f>SUMIF(E167:E191,"=GRNUR",O167:O191)</f>
        <v>0</v>
      </c>
      <c r="P279" s="15">
        <f>SUMIF(E167:E191,"=GRNUR",P167:P191)</f>
        <v>0</v>
      </c>
      <c r="Q279" s="27">
        <f>SUMIF(E167:E191,"=GRNUR",Q167:Q191)</f>
        <v>0</v>
      </c>
      <c r="R279" s="15">
        <f>SUMIF(E167:E191,"=GRNUR",R167:R191)</f>
        <v>0</v>
      </c>
      <c r="S279" s="50">
        <f>SUMIF(E167:E191,"GRNUR",S167:S191)</f>
        <v>0</v>
      </c>
      <c r="T279" s="109">
        <f>SUMIF(E167:E191,"=GRNUR",T167:T191)</f>
        <v>4</v>
      </c>
      <c r="U279" s="27">
        <f>SUMIF(E167:E191,"=GRNUR",U167:U191)</f>
        <v>0</v>
      </c>
      <c r="V279" s="15">
        <f>SUMIF(E167:E191,"=GRNUR",V167:V191)</f>
        <v>0</v>
      </c>
      <c r="W279" s="50">
        <f>SUMIF(E167:E191,"=GRNUR",W167:W191)</f>
        <v>0</v>
      </c>
      <c r="X279" s="7">
        <f>SUMIF(E167:E191,"=GRNUR",X167:X191)</f>
        <v>0</v>
      </c>
      <c r="Y279" s="27">
        <f t="shared" si="34"/>
        <v>0</v>
      </c>
      <c r="Z279" s="15">
        <f t="shared" si="35"/>
        <v>5</v>
      </c>
      <c r="AA279">
        <f t="shared" si="36"/>
        <v>5</v>
      </c>
    </row>
    <row r="280" spans="2:27" ht="12.75">
      <c r="B280" s="143" t="s">
        <v>25</v>
      </c>
      <c r="C280" s="144"/>
      <c r="D280" s="145"/>
      <c r="E280" s="164" t="s">
        <v>48</v>
      </c>
      <c r="F280" s="165"/>
      <c r="G280" s="27">
        <f>SUMIF(E167:E191,"=GOCG",G167:G191)</f>
        <v>0</v>
      </c>
      <c r="H280" s="109">
        <f>SUMIF(E167:E191,"=GOCG",H167:H191)</f>
        <v>0</v>
      </c>
      <c r="I280" s="27">
        <f>SUMIF(E167:E191,"=GOCG",I167:I191)</f>
        <v>0</v>
      </c>
      <c r="J280" s="15">
        <f>SUMIF(E167:E191,"=GOCG",J167:J191)</f>
        <v>0</v>
      </c>
      <c r="K280" s="50">
        <f>SUMIF(E167:E191,"=GOCG",K167:K191)</f>
        <v>0</v>
      </c>
      <c r="L280" s="109">
        <f>SUMIF(E167:E191,"=GOCG",L167:L191)</f>
        <v>0</v>
      </c>
      <c r="M280" s="27">
        <f>SUMIF(E167:E191,"=GOCG",M167:M191)</f>
        <v>0</v>
      </c>
      <c r="N280" s="15">
        <f>SUMIF(E167:E191,"=GOCG",N167:N191)</f>
        <v>0</v>
      </c>
      <c r="O280" s="27">
        <f>SUMIF(E167:E191,"=GOCE",O167:O191)</f>
        <v>0</v>
      </c>
      <c r="P280" s="15">
        <f>SUMIF(E167:E191,"=GOCE",P167:P191)</f>
        <v>0</v>
      </c>
      <c r="Q280" s="27">
        <f>SUMIF(E167:E191,"=GOCG",Q167:Q191)</f>
        <v>0</v>
      </c>
      <c r="R280" s="15">
        <f>SUMIF(E167:E191,"=GOCG",R167:R191)</f>
        <v>0</v>
      </c>
      <c r="S280" s="50">
        <f>SUMIF(E167:E191,"=GOCG",S167:S191)</f>
        <v>2</v>
      </c>
      <c r="T280" s="109">
        <f>SUMIF(E167:E191,"=GOCG",T167:T191)</f>
        <v>3</v>
      </c>
      <c r="U280" s="27">
        <f>SUMIF(E167:E191,"=GOCG",U167:U191)</f>
        <v>1</v>
      </c>
      <c r="V280" s="15">
        <f>SUMIF(E167:E191,"=GOCG",V167:V191)</f>
        <v>0</v>
      </c>
      <c r="W280" s="50">
        <f>SUMIF(E167:E191,"=GOCG",W167:W191)</f>
        <v>0</v>
      </c>
      <c r="X280" s="7">
        <f>SUMIF(E167:E191,"=GOCG",X167:X191)</f>
        <v>0</v>
      </c>
      <c r="Y280" s="27">
        <f t="shared" si="34"/>
        <v>3</v>
      </c>
      <c r="Z280" s="15">
        <f t="shared" si="35"/>
        <v>3</v>
      </c>
      <c r="AA280">
        <f t="shared" si="36"/>
        <v>6</v>
      </c>
    </row>
    <row r="281" spans="2:27" ht="12.75">
      <c r="B281" s="155" t="s">
        <v>26</v>
      </c>
      <c r="C281" s="156"/>
      <c r="D281" s="157"/>
      <c r="E281" s="166" t="s">
        <v>50</v>
      </c>
      <c r="F281" s="167"/>
      <c r="G281" s="28">
        <f>SUMIF(E167:E191,"=GRPH",G167:G191)</f>
        <v>1</v>
      </c>
      <c r="H281" s="110">
        <f>SUMIF(E167:E191,"=GRPH",H167:H191)</f>
        <v>1</v>
      </c>
      <c r="I281" s="28">
        <f>SUMIF(E167:E191,"=GRPH",I167:I191)</f>
        <v>0</v>
      </c>
      <c r="J281" s="18">
        <f>SUMIF(E167:E191,"=GRPH",J167:J191)</f>
        <v>0</v>
      </c>
      <c r="K281" s="51">
        <f>SUMIF(E167:E191,"=GRPH",K167:K191)</f>
        <v>0</v>
      </c>
      <c r="L281" s="110">
        <f>SUMIF(E167:E191,"=GRPH",L167:L191)</f>
        <v>0</v>
      </c>
      <c r="M281" s="28">
        <f>SUMIF(E167:E191,"=GRPH",M167:M191)</f>
        <v>0</v>
      </c>
      <c r="N281" s="18">
        <f>SUMIF(E167:E191,"=GRPH",N167:N191)</f>
        <v>0</v>
      </c>
      <c r="O281" s="28">
        <f>SUMIF(E167:E191,"=GRPH",O167:O191)</f>
        <v>0</v>
      </c>
      <c r="P281" s="18">
        <f>SUMIF(E167:E191,"=GRPH",P167:P191)</f>
        <v>0</v>
      </c>
      <c r="Q281" s="28">
        <f>SUMIF(E167:E191,"=GRPH",Q167:Q191)</f>
        <v>0</v>
      </c>
      <c r="R281" s="18">
        <f>SUMIF(E167:E191,"=GRPH",R167:R191)</f>
        <v>0</v>
      </c>
      <c r="S281" s="51">
        <f>SUMIF(E167:E191,"=GRPH",S167:S191)</f>
        <v>2</v>
      </c>
      <c r="T281" s="110">
        <f>SUMIF(E167:E191,"=GRPH",T167:T191)</f>
        <v>1</v>
      </c>
      <c r="U281" s="28">
        <f>SUMIF(E167:E191,"=GRPH",U167:U191)</f>
        <v>0</v>
      </c>
      <c r="V281" s="18">
        <f>SUMIF(E167:E191,"=GRPH",V167:V191)</f>
        <v>0</v>
      </c>
      <c r="W281" s="51">
        <f>SUMIF(E167:E191,"=GRPH",W167:W191)</f>
        <v>0</v>
      </c>
      <c r="X281" s="16">
        <f>SUMIF(E167:E191,"=GRPH",X167:X191)</f>
        <v>0</v>
      </c>
      <c r="Y281" s="28">
        <f t="shared" si="34"/>
        <v>3</v>
      </c>
      <c r="Z281" s="18">
        <f t="shared" si="35"/>
        <v>2</v>
      </c>
      <c r="AA281">
        <f t="shared" si="36"/>
        <v>5</v>
      </c>
    </row>
    <row r="282" spans="2:27" ht="12.75">
      <c r="B282" s="32" t="s">
        <v>27</v>
      </c>
      <c r="G282">
        <f aca="true" t="shared" si="37" ref="G282:AA282">SUM(G274:G281)</f>
        <v>14</v>
      </c>
      <c r="H282">
        <f t="shared" si="37"/>
        <v>7</v>
      </c>
      <c r="I282">
        <f t="shared" si="37"/>
        <v>0</v>
      </c>
      <c r="J282">
        <f t="shared" si="37"/>
        <v>4</v>
      </c>
      <c r="K282">
        <f t="shared" si="37"/>
        <v>0</v>
      </c>
      <c r="L282">
        <f t="shared" si="37"/>
        <v>0</v>
      </c>
      <c r="M282">
        <f t="shared" si="37"/>
        <v>2</v>
      </c>
      <c r="N282">
        <f t="shared" si="37"/>
        <v>2</v>
      </c>
      <c r="O282">
        <f>SUM(O274:O281)</f>
        <v>0</v>
      </c>
      <c r="P282">
        <f>SUM(P274:P281)</f>
        <v>0</v>
      </c>
      <c r="Q282">
        <f t="shared" si="37"/>
        <v>4</v>
      </c>
      <c r="R282">
        <f t="shared" si="37"/>
        <v>1</v>
      </c>
      <c r="S282">
        <f t="shared" si="37"/>
        <v>28</v>
      </c>
      <c r="T282">
        <f t="shared" si="37"/>
        <v>50</v>
      </c>
      <c r="U282">
        <f t="shared" si="37"/>
        <v>4</v>
      </c>
      <c r="V282">
        <f t="shared" si="37"/>
        <v>13</v>
      </c>
      <c r="W282">
        <f>SUM(W274:W281)</f>
        <v>0</v>
      </c>
      <c r="X282">
        <f>SUM(X274:X281)</f>
        <v>0</v>
      </c>
      <c r="Y282">
        <f t="shared" si="37"/>
        <v>52</v>
      </c>
      <c r="Z282">
        <f t="shared" si="37"/>
        <v>77</v>
      </c>
      <c r="AA282">
        <f t="shared" si="37"/>
        <v>129</v>
      </c>
    </row>
    <row r="283" ht="12.75">
      <c r="B283" s="32"/>
    </row>
    <row r="285" spans="3:26" ht="12.75">
      <c r="C285" s="3" t="s">
        <v>97</v>
      </c>
      <c r="G285" s="122" t="s">
        <v>9</v>
      </c>
      <c r="H285" s="122"/>
      <c r="I285" s="122" t="s">
        <v>11</v>
      </c>
      <c r="J285" s="122"/>
      <c r="K285" s="122" t="s">
        <v>10</v>
      </c>
      <c r="L285" s="122"/>
      <c r="M285" s="122" t="s">
        <v>767</v>
      </c>
      <c r="N285" s="122"/>
      <c r="O285" s="123" t="s">
        <v>768</v>
      </c>
      <c r="P285" s="124"/>
      <c r="Q285" s="122" t="s">
        <v>3</v>
      </c>
      <c r="R285" s="122"/>
      <c r="S285" s="122" t="s">
        <v>4</v>
      </c>
      <c r="T285" s="122"/>
      <c r="U285" s="122" t="s">
        <v>5</v>
      </c>
      <c r="V285" s="122"/>
      <c r="W285" s="123" t="s">
        <v>101</v>
      </c>
      <c r="X285" s="124"/>
      <c r="Y285" s="122" t="s">
        <v>13</v>
      </c>
      <c r="Z285" s="122"/>
    </row>
    <row r="286" spans="2:27" ht="12.75">
      <c r="B286" s="3" t="s">
        <v>59</v>
      </c>
      <c r="E286" s="31" t="s">
        <v>60</v>
      </c>
      <c r="G286" s="25" t="s">
        <v>0</v>
      </c>
      <c r="H286" s="25" t="s">
        <v>6</v>
      </c>
      <c r="I286" s="25" t="s">
        <v>0</v>
      </c>
      <c r="J286" s="25" t="s">
        <v>6</v>
      </c>
      <c r="K286" s="25" t="s">
        <v>0</v>
      </c>
      <c r="L286" s="25" t="s">
        <v>6</v>
      </c>
      <c r="M286" s="34" t="s">
        <v>0</v>
      </c>
      <c r="N286" s="34" t="s">
        <v>6</v>
      </c>
      <c r="O286" s="34" t="s">
        <v>0</v>
      </c>
      <c r="P286" s="34" t="s">
        <v>6</v>
      </c>
      <c r="Q286" s="25" t="s">
        <v>0</v>
      </c>
      <c r="R286" s="25" t="s">
        <v>6</v>
      </c>
      <c r="S286" s="25" t="s">
        <v>0</v>
      </c>
      <c r="T286" s="25" t="s">
        <v>6</v>
      </c>
      <c r="U286" s="25" t="s">
        <v>0</v>
      </c>
      <c r="V286" s="25" t="s">
        <v>6</v>
      </c>
      <c r="W286" s="34" t="s">
        <v>0</v>
      </c>
      <c r="X286" s="34" t="s">
        <v>6</v>
      </c>
      <c r="Y286" s="25" t="s">
        <v>0</v>
      </c>
      <c r="Z286" s="25" t="s">
        <v>6</v>
      </c>
      <c r="AA286" s="29" t="s">
        <v>1</v>
      </c>
    </row>
    <row r="287" spans="2:27" ht="12.75">
      <c r="B287" s="139" t="s">
        <v>26</v>
      </c>
      <c r="C287" s="140"/>
      <c r="D287" s="140"/>
      <c r="E287" s="141" t="s">
        <v>50</v>
      </c>
      <c r="F287" s="142"/>
      <c r="G287" s="37">
        <f>SUMIF(E201:E201,"=PHARM",G201:G201)</f>
        <v>0</v>
      </c>
      <c r="H287" s="121">
        <f>SUMIF(E201:E201,"=PHARM",H201:H201)</f>
        <v>2</v>
      </c>
      <c r="I287" s="37">
        <f>SUMIF(E201:E201,"=PHARM",I201:I201)</f>
        <v>2</v>
      </c>
      <c r="J287" s="24">
        <f>SUMIF(E201:E201,"=PHARM",J201:J201)</f>
        <v>0</v>
      </c>
      <c r="K287" s="84">
        <f>SUMIF(E201:E201,"=PHARM",K201:K201)</f>
        <v>0</v>
      </c>
      <c r="L287" s="121">
        <f>SUMIF(E201:E201,"=PHARM",L201:L201)</f>
        <v>0</v>
      </c>
      <c r="M287" s="37">
        <f>SUMIF(E201:E201,"=PHARM",M201:M201)</f>
        <v>6</v>
      </c>
      <c r="N287" s="24">
        <f>SUMIF(E201:E201,"=PHARM",N201:N201)</f>
        <v>2</v>
      </c>
      <c r="O287" s="37">
        <f>SUMIF(E201:E201,"=PHARM",O201:O201)</f>
        <v>0</v>
      </c>
      <c r="P287" s="24">
        <f>SUMIF(E201:E201,"=PHARM",P201:P201)</f>
        <v>0</v>
      </c>
      <c r="Q287" s="37">
        <f>SUMIF(E201:E201,"=PHARM",Q201:Q201)</f>
        <v>1</v>
      </c>
      <c r="R287" s="24">
        <f>SUMIF(E201:E201,"=PHARM",R201:R201)</f>
        <v>1</v>
      </c>
      <c r="S287" s="84">
        <f>SUMIF(E201:E201,"=PHARM",S201:S201)</f>
        <v>34</v>
      </c>
      <c r="T287" s="121">
        <f>SUMIF(E201:E201,"=PHARM",T201:T201)</f>
        <v>41</v>
      </c>
      <c r="U287" s="37">
        <f>SUMIF(E201:E201,"=PHARM",U201:U201)</f>
        <v>6</v>
      </c>
      <c r="V287" s="24">
        <f>SUMIF(E201:E201,"=PHARM",V201:V201)</f>
        <v>5</v>
      </c>
      <c r="W287" s="84">
        <f>SUMIF(E201:E201,"=PHARM",W201:W201)</f>
        <v>0</v>
      </c>
      <c r="X287" s="22">
        <f>SUMIF(E201:E201,"=PHARM",X201:X201)</f>
        <v>0</v>
      </c>
      <c r="Y287" s="37">
        <f>G287+I287+K287+M287+O287+Q287+S287+U287+W287</f>
        <v>49</v>
      </c>
      <c r="Z287" s="24">
        <f>H287+J287+L287+N287+P287+R287+T287+V287+X287</f>
        <v>51</v>
      </c>
      <c r="AA287">
        <f>SUM(Y287:Z287)</f>
        <v>100</v>
      </c>
    </row>
    <row r="288" spans="2:27" ht="12.75">
      <c r="B288" s="32" t="s">
        <v>27</v>
      </c>
      <c r="G288">
        <f>SUM(G287)</f>
        <v>0</v>
      </c>
      <c r="H288">
        <f aca="true" t="shared" si="38" ref="H288:AA288">SUM(H287)</f>
        <v>2</v>
      </c>
      <c r="I288">
        <f t="shared" si="38"/>
        <v>2</v>
      </c>
      <c r="J288">
        <f t="shared" si="38"/>
        <v>0</v>
      </c>
      <c r="K288">
        <f t="shared" si="38"/>
        <v>0</v>
      </c>
      <c r="L288">
        <f t="shared" si="38"/>
        <v>0</v>
      </c>
      <c r="M288">
        <f t="shared" si="38"/>
        <v>6</v>
      </c>
      <c r="N288">
        <f t="shared" si="38"/>
        <v>2</v>
      </c>
      <c r="O288">
        <f>SUM(O287)</f>
        <v>0</v>
      </c>
      <c r="P288">
        <f>SUM(P287)</f>
        <v>0</v>
      </c>
      <c r="Q288">
        <f t="shared" si="38"/>
        <v>1</v>
      </c>
      <c r="R288">
        <f t="shared" si="38"/>
        <v>1</v>
      </c>
      <c r="S288">
        <f t="shared" si="38"/>
        <v>34</v>
      </c>
      <c r="T288">
        <f t="shared" si="38"/>
        <v>41</v>
      </c>
      <c r="U288">
        <f t="shared" si="38"/>
        <v>6</v>
      </c>
      <c r="V288">
        <f t="shared" si="38"/>
        <v>5</v>
      </c>
      <c r="W288">
        <f>SUM(W287)</f>
        <v>0</v>
      </c>
      <c r="X288">
        <f>SUM(X287)</f>
        <v>0</v>
      </c>
      <c r="Y288">
        <f t="shared" si="38"/>
        <v>49</v>
      </c>
      <c r="Z288">
        <f t="shared" si="38"/>
        <v>51</v>
      </c>
      <c r="AA288">
        <f t="shared" si="38"/>
        <v>100</v>
      </c>
    </row>
    <row r="291" spans="3:26" ht="12.75">
      <c r="C291" s="3" t="s">
        <v>37</v>
      </c>
      <c r="G291" s="122" t="s">
        <v>9</v>
      </c>
      <c r="H291" s="122"/>
      <c r="I291" s="122" t="s">
        <v>11</v>
      </c>
      <c r="J291" s="122"/>
      <c r="K291" s="122" t="s">
        <v>10</v>
      </c>
      <c r="L291" s="122"/>
      <c r="M291" s="122" t="s">
        <v>767</v>
      </c>
      <c r="N291" s="122"/>
      <c r="O291" s="123" t="s">
        <v>768</v>
      </c>
      <c r="P291" s="124"/>
      <c r="Q291" s="122" t="s">
        <v>3</v>
      </c>
      <c r="R291" s="122"/>
      <c r="S291" s="122" t="s">
        <v>4</v>
      </c>
      <c r="T291" s="122"/>
      <c r="U291" s="122" t="s">
        <v>5</v>
      </c>
      <c r="V291" s="122"/>
      <c r="W291" s="123" t="s">
        <v>101</v>
      </c>
      <c r="X291" s="124"/>
      <c r="Y291" s="122" t="s">
        <v>13</v>
      </c>
      <c r="Z291" s="122"/>
    </row>
    <row r="292" spans="2:27" ht="12.75">
      <c r="B292" s="3" t="s">
        <v>59</v>
      </c>
      <c r="E292" s="31" t="s">
        <v>60</v>
      </c>
      <c r="G292" s="25" t="s">
        <v>0</v>
      </c>
      <c r="H292" s="25" t="s">
        <v>6</v>
      </c>
      <c r="I292" s="25" t="s">
        <v>0</v>
      </c>
      <c r="J292" s="25" t="s">
        <v>6</v>
      </c>
      <c r="K292" s="25" t="s">
        <v>0</v>
      </c>
      <c r="L292" s="25" t="s">
        <v>6</v>
      </c>
      <c r="M292" s="34" t="s">
        <v>0</v>
      </c>
      <c r="N292" s="34" t="s">
        <v>6</v>
      </c>
      <c r="O292" s="34" t="s">
        <v>0</v>
      </c>
      <c r="P292" s="34" t="s">
        <v>6</v>
      </c>
      <c r="Q292" s="25" t="s">
        <v>0</v>
      </c>
      <c r="R292" s="25" t="s">
        <v>6</v>
      </c>
      <c r="S292" s="25" t="s">
        <v>0</v>
      </c>
      <c r="T292" s="25" t="s">
        <v>6</v>
      </c>
      <c r="U292" s="25" t="s">
        <v>0</v>
      </c>
      <c r="V292" s="25" t="s">
        <v>6</v>
      </c>
      <c r="W292" s="34" t="s">
        <v>0</v>
      </c>
      <c r="X292" s="34" t="s">
        <v>6</v>
      </c>
      <c r="Y292" s="25" t="s">
        <v>0</v>
      </c>
      <c r="Z292" s="25" t="s">
        <v>6</v>
      </c>
      <c r="AA292" s="29" t="s">
        <v>1</v>
      </c>
    </row>
    <row r="293" spans="2:27" ht="12.75">
      <c r="B293" s="134" t="s">
        <v>23</v>
      </c>
      <c r="C293" s="135"/>
      <c r="D293" s="136"/>
      <c r="E293" s="137" t="s">
        <v>46</v>
      </c>
      <c r="F293" s="138"/>
      <c r="G293" s="37">
        <f>SUMIF(E211:E211,"=GRHSS",G211:G211)</f>
        <v>0</v>
      </c>
      <c r="H293" s="121">
        <f>SUMIF(E211:E211,"=GRGRHSSS",H211:H211)</f>
        <v>0</v>
      </c>
      <c r="I293" s="37">
        <f>SUMIF(E211:E211,"=GRHSS",I211:I211)</f>
        <v>0</v>
      </c>
      <c r="J293" s="24">
        <f>SUMIF(E211:E211,"=GRHSS",J211:J211)</f>
        <v>0</v>
      </c>
      <c r="K293" s="84">
        <f>SUMIF(E211:E211,"=GRHSS",K211:K211)</f>
        <v>0</v>
      </c>
      <c r="L293" s="121">
        <f>SUMIF(E211:E211,"=GRHSS",L211:L211)</f>
        <v>0</v>
      </c>
      <c r="M293" s="37">
        <f>SUMIF(E211:E211,"=GRHSS",M211:M211)</f>
        <v>0</v>
      </c>
      <c r="N293" s="24">
        <f>SUMIF(E211:E211,"=GRHSS",N211:N211)</f>
        <v>0</v>
      </c>
      <c r="O293" s="37">
        <f>SUMIF(E211:E211,"=GRHSS",O211:O211)</f>
        <v>0</v>
      </c>
      <c r="P293" s="24">
        <f>SUMIF(E211:E211,"=GRHSS",P211:P211)</f>
        <v>0</v>
      </c>
      <c r="Q293" s="37">
        <f>SUMIF(E211:E211,"=GRHSS",Q211:Q211)</f>
        <v>0</v>
      </c>
      <c r="R293" s="24">
        <f>SUMIF(E211:E211,"=GRHSS",R211:R211)</f>
        <v>0</v>
      </c>
      <c r="S293" s="84">
        <f>SUMIF(E211:E211,"=GRHSS",S211:S211)</f>
        <v>0</v>
      </c>
      <c r="T293" s="121">
        <f>SUMIF(E211:E211,"=GRHSS",T211:T211)</f>
        <v>0</v>
      </c>
      <c r="U293" s="37">
        <f>SUMIF(E211:E211,"=GRHSS",U211:U211)</f>
        <v>0</v>
      </c>
      <c r="V293" s="24">
        <f>SUMIF(E211:E211,"=GRHSS",V211:V211)</f>
        <v>0</v>
      </c>
      <c r="W293" s="84">
        <f>SUMIF(E211:E211,"=GRHSS",W211:W211)</f>
        <v>0</v>
      </c>
      <c r="X293" s="22">
        <f>SUMIF(G211:G211,"=GRHSS",X211:X211)</f>
        <v>0</v>
      </c>
      <c r="Y293" s="37">
        <f>G293+I293+K293+M293+O293+Q293+S293+U293+W293</f>
        <v>0</v>
      </c>
      <c r="Z293" s="24">
        <f>H293+J293+L293+N293+P293+R293+T293+V293+X293</f>
        <v>0</v>
      </c>
      <c r="AA293">
        <f>SUM(Y293:Z293)</f>
        <v>0</v>
      </c>
    </row>
    <row r="294" spans="2:27" ht="12.75">
      <c r="B294" s="32" t="s">
        <v>27</v>
      </c>
      <c r="G294">
        <f aca="true" t="shared" si="39" ref="G294:AA294">SUM(G293)</f>
        <v>0</v>
      </c>
      <c r="H294">
        <f t="shared" si="39"/>
        <v>0</v>
      </c>
      <c r="I294">
        <f t="shared" si="39"/>
        <v>0</v>
      </c>
      <c r="J294">
        <f t="shared" si="39"/>
        <v>0</v>
      </c>
      <c r="K294">
        <f t="shared" si="39"/>
        <v>0</v>
      </c>
      <c r="L294">
        <f t="shared" si="39"/>
        <v>0</v>
      </c>
      <c r="M294">
        <f t="shared" si="39"/>
        <v>0</v>
      </c>
      <c r="N294">
        <f t="shared" si="39"/>
        <v>0</v>
      </c>
      <c r="O294">
        <f>SUM(O293)</f>
        <v>0</v>
      </c>
      <c r="P294">
        <f>SUM(P293)</f>
        <v>0</v>
      </c>
      <c r="Q294">
        <f t="shared" si="39"/>
        <v>0</v>
      </c>
      <c r="R294">
        <f t="shared" si="39"/>
        <v>0</v>
      </c>
      <c r="S294">
        <f t="shared" si="39"/>
        <v>0</v>
      </c>
      <c r="T294">
        <f t="shared" si="39"/>
        <v>0</v>
      </c>
      <c r="U294">
        <f t="shared" si="39"/>
        <v>0</v>
      </c>
      <c r="V294">
        <f t="shared" si="39"/>
        <v>0</v>
      </c>
      <c r="W294">
        <f>SUM(W293)</f>
        <v>0</v>
      </c>
      <c r="X294">
        <f>SUM(X293)</f>
        <v>0</v>
      </c>
      <c r="Y294">
        <f t="shared" si="39"/>
        <v>0</v>
      </c>
      <c r="Z294">
        <f t="shared" si="39"/>
        <v>0</v>
      </c>
      <c r="AA294">
        <f t="shared" si="39"/>
        <v>0</v>
      </c>
    </row>
    <row r="300" spans="3:4" ht="12.75">
      <c r="C300" s="31" t="s">
        <v>123</v>
      </c>
      <c r="D300" s="74" t="s">
        <v>65</v>
      </c>
    </row>
    <row r="301" spans="3:4" ht="12.75">
      <c r="C301" t="s">
        <v>105</v>
      </c>
      <c r="D301">
        <v>993</v>
      </c>
    </row>
    <row r="302" spans="3:4" ht="12.75">
      <c r="C302" t="s">
        <v>108</v>
      </c>
      <c r="D302">
        <v>31</v>
      </c>
    </row>
    <row r="303" spans="3:4" ht="12.75">
      <c r="C303" t="s">
        <v>107</v>
      </c>
      <c r="D303">
        <v>5</v>
      </c>
    </row>
    <row r="304" spans="3:4" ht="12.75">
      <c r="C304" t="s">
        <v>586</v>
      </c>
      <c r="D304">
        <v>11</v>
      </c>
    </row>
    <row r="305" spans="3:4" ht="12.75">
      <c r="C305" t="s">
        <v>106</v>
      </c>
      <c r="D305">
        <v>20</v>
      </c>
    </row>
    <row r="306" spans="3:4" ht="12.75">
      <c r="C306" t="s">
        <v>109</v>
      </c>
      <c r="D306">
        <v>18</v>
      </c>
    </row>
    <row r="307" spans="3:4" ht="12.75">
      <c r="C307" t="s">
        <v>104</v>
      </c>
      <c r="D307">
        <v>1536</v>
      </c>
    </row>
    <row r="308" ht="12.75">
      <c r="D308"/>
    </row>
    <row r="309" spans="3:4" ht="12.75">
      <c r="C309" t="s">
        <v>112</v>
      </c>
      <c r="D309">
        <v>91</v>
      </c>
    </row>
    <row r="310" spans="3:4" ht="12.75">
      <c r="C310" t="s">
        <v>118</v>
      </c>
      <c r="D310">
        <v>85</v>
      </c>
    </row>
    <row r="311" spans="3:4" ht="12.75">
      <c r="C311" t="s">
        <v>111</v>
      </c>
      <c r="D311">
        <v>10</v>
      </c>
    </row>
    <row r="312" spans="3:4" ht="12.75">
      <c r="C312" t="s">
        <v>113</v>
      </c>
      <c r="D312">
        <v>48</v>
      </c>
    </row>
    <row r="313" spans="3:4" ht="12.75">
      <c r="C313" t="s">
        <v>117</v>
      </c>
      <c r="D313">
        <v>9</v>
      </c>
    </row>
    <row r="314" spans="3:4" ht="12.75">
      <c r="C314" t="s">
        <v>116</v>
      </c>
      <c r="D314">
        <v>6</v>
      </c>
    </row>
    <row r="315" spans="3:4" ht="12.75">
      <c r="C315" t="s">
        <v>114</v>
      </c>
      <c r="D315">
        <v>5</v>
      </c>
    </row>
    <row r="316" spans="3:4" ht="12.75">
      <c r="C316" t="s">
        <v>115</v>
      </c>
      <c r="D316">
        <v>15</v>
      </c>
    </row>
    <row r="317" spans="3:4" ht="12.75">
      <c r="C317" t="s">
        <v>110</v>
      </c>
      <c r="D317">
        <v>308</v>
      </c>
    </row>
    <row r="318" ht="12.75">
      <c r="D318"/>
    </row>
    <row r="319" spans="3:4" ht="12.75">
      <c r="C319" t="s">
        <v>588</v>
      </c>
      <c r="D319">
        <v>1</v>
      </c>
    </row>
    <row r="320" spans="3:4" ht="12.75">
      <c r="C320" s="46" t="s">
        <v>120</v>
      </c>
      <c r="D320">
        <v>39</v>
      </c>
    </row>
    <row r="321" spans="3:4" ht="12.75">
      <c r="C321" s="46" t="s">
        <v>119</v>
      </c>
      <c r="D321">
        <v>89</v>
      </c>
    </row>
    <row r="322" spans="3:4" ht="12.75">
      <c r="C322" t="s">
        <v>121</v>
      </c>
      <c r="D322">
        <v>100</v>
      </c>
    </row>
    <row r="323" ht="12.75">
      <c r="D323"/>
    </row>
    <row r="324" spans="3:4" ht="12.75">
      <c r="C324" t="s">
        <v>124</v>
      </c>
      <c r="D324">
        <v>0</v>
      </c>
    </row>
    <row r="325" spans="3:4" ht="12.75">
      <c r="C325" s="1" t="s">
        <v>1</v>
      </c>
      <c r="D325">
        <f>SUM(D301:D324)</f>
        <v>3420</v>
      </c>
    </row>
  </sheetData>
  <mergeCells count="171">
    <mergeCell ref="Q285:R285"/>
    <mergeCell ref="S285:T285"/>
    <mergeCell ref="U285:V285"/>
    <mergeCell ref="Y285:Z285"/>
    <mergeCell ref="W285:X285"/>
    <mergeCell ref="G285:H285"/>
    <mergeCell ref="I285:J285"/>
    <mergeCell ref="K285:L285"/>
    <mergeCell ref="M285:N285"/>
    <mergeCell ref="Q272:R272"/>
    <mergeCell ref="S272:T272"/>
    <mergeCell ref="U272:V272"/>
    <mergeCell ref="Y272:Z272"/>
    <mergeCell ref="W272:X272"/>
    <mergeCell ref="G272:H272"/>
    <mergeCell ref="I272:J272"/>
    <mergeCell ref="K272:L272"/>
    <mergeCell ref="M272:N272"/>
    <mergeCell ref="Q258:R258"/>
    <mergeCell ref="S258:T258"/>
    <mergeCell ref="U258:V258"/>
    <mergeCell ref="Y258:Z258"/>
    <mergeCell ref="W258:X258"/>
    <mergeCell ref="G258:H258"/>
    <mergeCell ref="I258:J258"/>
    <mergeCell ref="K258:L258"/>
    <mergeCell ref="M258:N258"/>
    <mergeCell ref="Q244:R244"/>
    <mergeCell ref="S244:T244"/>
    <mergeCell ref="U244:V244"/>
    <mergeCell ref="Y244:Z244"/>
    <mergeCell ref="W244:X244"/>
    <mergeCell ref="G244:H244"/>
    <mergeCell ref="I244:J244"/>
    <mergeCell ref="K244:L244"/>
    <mergeCell ref="M244:N244"/>
    <mergeCell ref="G5:H5"/>
    <mergeCell ref="I5:J5"/>
    <mergeCell ref="K5:L5"/>
    <mergeCell ref="M5:N5"/>
    <mergeCell ref="Q5:R5"/>
    <mergeCell ref="S5:T5"/>
    <mergeCell ref="U5:V5"/>
    <mergeCell ref="Y5:Z5"/>
    <mergeCell ref="W5:X5"/>
    <mergeCell ref="G104:H104"/>
    <mergeCell ref="I104:J104"/>
    <mergeCell ref="K104:L104"/>
    <mergeCell ref="M104:N104"/>
    <mergeCell ref="Q104:R104"/>
    <mergeCell ref="S104:T104"/>
    <mergeCell ref="U104:V104"/>
    <mergeCell ref="Y104:Z104"/>
    <mergeCell ref="W104:X104"/>
    <mergeCell ref="G165:H165"/>
    <mergeCell ref="I165:J165"/>
    <mergeCell ref="K165:L165"/>
    <mergeCell ref="M165:N165"/>
    <mergeCell ref="Q165:R165"/>
    <mergeCell ref="S165:T165"/>
    <mergeCell ref="U165:V165"/>
    <mergeCell ref="Y165:Z165"/>
    <mergeCell ref="W165:X165"/>
    <mergeCell ref="G199:H199"/>
    <mergeCell ref="I199:J199"/>
    <mergeCell ref="K199:L199"/>
    <mergeCell ref="M199:N199"/>
    <mergeCell ref="Q199:R199"/>
    <mergeCell ref="S199:T199"/>
    <mergeCell ref="U199:V199"/>
    <mergeCell ref="Y199:Z199"/>
    <mergeCell ref="W199:X199"/>
    <mergeCell ref="G225:H225"/>
    <mergeCell ref="I225:J225"/>
    <mergeCell ref="K225:L225"/>
    <mergeCell ref="M225:N225"/>
    <mergeCell ref="Q225:R225"/>
    <mergeCell ref="S225:T225"/>
    <mergeCell ref="U225:V225"/>
    <mergeCell ref="Y225:Z225"/>
    <mergeCell ref="W225:X225"/>
    <mergeCell ref="G209:H209"/>
    <mergeCell ref="I209:J209"/>
    <mergeCell ref="K209:L209"/>
    <mergeCell ref="M209:N209"/>
    <mergeCell ref="Q209:R209"/>
    <mergeCell ref="S209:T209"/>
    <mergeCell ref="U209:V209"/>
    <mergeCell ref="Y209:Z209"/>
    <mergeCell ref="W209:X209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60:F260"/>
    <mergeCell ref="E261:F261"/>
    <mergeCell ref="E262:F262"/>
    <mergeCell ref="E263:F263"/>
    <mergeCell ref="E264:F264"/>
    <mergeCell ref="E265:F265"/>
    <mergeCell ref="E266:F266"/>
    <mergeCell ref="E268:F268"/>
    <mergeCell ref="E267:F267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60:D260"/>
    <mergeCell ref="B261:D261"/>
    <mergeCell ref="B262:D262"/>
    <mergeCell ref="B263:D263"/>
    <mergeCell ref="B264:D264"/>
    <mergeCell ref="B265:D265"/>
    <mergeCell ref="B266:D266"/>
    <mergeCell ref="B268:D268"/>
    <mergeCell ref="B267:D267"/>
    <mergeCell ref="B287:D287"/>
    <mergeCell ref="E287:F287"/>
    <mergeCell ref="G291:H291"/>
    <mergeCell ref="I291:J291"/>
    <mergeCell ref="U291:V291"/>
    <mergeCell ref="Y291:Z291"/>
    <mergeCell ref="B293:D293"/>
    <mergeCell ref="E293:F293"/>
    <mergeCell ref="K291:L291"/>
    <mergeCell ref="M291:N291"/>
    <mergeCell ref="Q291:R291"/>
    <mergeCell ref="S291:T291"/>
    <mergeCell ref="W291:X291"/>
    <mergeCell ref="C231:F231"/>
    <mergeCell ref="C227:F227"/>
    <mergeCell ref="C228:F228"/>
    <mergeCell ref="C229:F229"/>
    <mergeCell ref="C230:F230"/>
    <mergeCell ref="O5:P5"/>
    <mergeCell ref="O104:P104"/>
    <mergeCell ref="O165:P165"/>
    <mergeCell ref="O199:P199"/>
    <mergeCell ref="O272:P272"/>
    <mergeCell ref="O285:P285"/>
    <mergeCell ref="O291:P291"/>
    <mergeCell ref="O209:P209"/>
    <mergeCell ref="O225:P225"/>
    <mergeCell ref="O244:P244"/>
    <mergeCell ref="O258:P258"/>
  </mergeCells>
  <printOptions horizontalCentered="1"/>
  <pageMargins left="0.5" right="0.5" top="1" bottom="0.75" header="0.5" footer="0.5"/>
  <pageSetup horizontalDpi="600" verticalDpi="600" orientation="landscape" scale="57" r:id="rId1"/>
  <rowBreaks count="5" manualBreakCount="5">
    <brk id="99" max="255" man="1"/>
    <brk id="158" max="255" man="1"/>
    <brk id="220" max="26" man="1"/>
    <brk id="239" max="255" man="1"/>
    <brk id="299" max="255" man="1"/>
  </rowBreaks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8.7109375" style="1" customWidth="1"/>
    <col min="3" max="3" width="7.7109375" style="44" bestFit="1" customWidth="1"/>
    <col min="4" max="4" width="14.7109375" style="0" customWidth="1"/>
    <col min="5" max="5" width="31.7109375" style="44" customWidth="1"/>
    <col min="6" max="6" width="6.7109375" style="1" customWidth="1"/>
  </cols>
  <sheetData>
    <row r="1" ht="12.75">
      <c r="A1" s="40" t="s">
        <v>8</v>
      </c>
    </row>
    <row r="2" ht="12.75">
      <c r="A2" s="40" t="s">
        <v>102</v>
      </c>
    </row>
    <row r="3" ht="12.75">
      <c r="A3" s="3" t="s">
        <v>128</v>
      </c>
    </row>
    <row r="4" ht="12.75">
      <c r="A4" s="41" t="s">
        <v>103</v>
      </c>
    </row>
    <row r="5" ht="12.75">
      <c r="A5" s="43"/>
    </row>
    <row r="7" spans="1:6" ht="12.75">
      <c r="A7" s="85" t="s">
        <v>2</v>
      </c>
      <c r="B7" s="86" t="s">
        <v>100</v>
      </c>
      <c r="C7" s="87" t="s">
        <v>56</v>
      </c>
      <c r="D7" s="87" t="s">
        <v>54</v>
      </c>
      <c r="E7" s="87" t="s">
        <v>55</v>
      </c>
      <c r="F7" s="88" t="s">
        <v>35</v>
      </c>
    </row>
    <row r="8" spans="1:6" ht="12.75">
      <c r="A8" s="102" t="s">
        <v>562</v>
      </c>
      <c r="B8" s="103" t="s">
        <v>589</v>
      </c>
      <c r="C8" s="104" t="s">
        <v>41</v>
      </c>
      <c r="D8" s="12" t="s">
        <v>605</v>
      </c>
      <c r="E8" s="104" t="s">
        <v>606</v>
      </c>
      <c r="F8" s="14" t="s">
        <v>243</v>
      </c>
    </row>
    <row r="9" spans="1:6" ht="12.75">
      <c r="A9" s="91" t="s">
        <v>562</v>
      </c>
      <c r="B9" s="105" t="s">
        <v>742</v>
      </c>
      <c r="C9" s="55" t="s">
        <v>41</v>
      </c>
      <c r="D9" s="7" t="s">
        <v>607</v>
      </c>
      <c r="E9" s="55" t="s">
        <v>608</v>
      </c>
      <c r="F9" s="15" t="s">
        <v>243</v>
      </c>
    </row>
    <row r="10" spans="1:6" ht="12.75">
      <c r="A10" s="91" t="s">
        <v>562</v>
      </c>
      <c r="B10" s="105" t="s">
        <v>595</v>
      </c>
      <c r="C10" s="55" t="s">
        <v>41</v>
      </c>
      <c r="D10" s="7" t="s">
        <v>609</v>
      </c>
      <c r="E10" s="55" t="s">
        <v>610</v>
      </c>
      <c r="F10" s="15" t="s">
        <v>243</v>
      </c>
    </row>
    <row r="11" spans="1:6" ht="12.75">
      <c r="A11" s="91" t="s">
        <v>562</v>
      </c>
      <c r="B11" s="105" t="s">
        <v>596</v>
      </c>
      <c r="C11" s="55" t="s">
        <v>41</v>
      </c>
      <c r="D11" s="7" t="s">
        <v>611</v>
      </c>
      <c r="E11" s="55" t="s">
        <v>612</v>
      </c>
      <c r="F11" s="15" t="s">
        <v>243</v>
      </c>
    </row>
    <row r="12" spans="1:6" ht="12.75">
      <c r="A12" s="91" t="s">
        <v>562</v>
      </c>
      <c r="B12" s="105" t="s">
        <v>743</v>
      </c>
      <c r="C12" s="55" t="s">
        <v>18</v>
      </c>
      <c r="D12" s="7" t="s">
        <v>613</v>
      </c>
      <c r="E12" s="55" t="s">
        <v>614</v>
      </c>
      <c r="F12" s="15" t="s">
        <v>261</v>
      </c>
    </row>
    <row r="13" spans="1:6" ht="12.75">
      <c r="A13" s="91" t="s">
        <v>562</v>
      </c>
      <c r="B13" s="105" t="s">
        <v>600</v>
      </c>
      <c r="C13" s="55" t="s">
        <v>29</v>
      </c>
      <c r="D13" s="7" t="s">
        <v>615</v>
      </c>
      <c r="E13" s="55" t="s">
        <v>616</v>
      </c>
      <c r="F13" s="15" t="s">
        <v>29</v>
      </c>
    </row>
    <row r="14" spans="1:6" ht="12.75">
      <c r="A14" s="91" t="s">
        <v>562</v>
      </c>
      <c r="B14" s="8">
        <v>131202</v>
      </c>
      <c r="C14" s="55" t="s">
        <v>18</v>
      </c>
      <c r="D14" s="7" t="s">
        <v>617</v>
      </c>
      <c r="E14" s="55" t="s">
        <v>277</v>
      </c>
      <c r="F14" s="15" t="s">
        <v>28</v>
      </c>
    </row>
    <row r="15" spans="1:6" ht="12.75">
      <c r="A15" s="91" t="s">
        <v>562</v>
      </c>
      <c r="B15" s="8">
        <v>131205</v>
      </c>
      <c r="C15" s="55" t="s">
        <v>28</v>
      </c>
      <c r="D15" s="7" t="s">
        <v>618</v>
      </c>
      <c r="E15" s="55" t="s">
        <v>279</v>
      </c>
      <c r="F15" s="15" t="s">
        <v>28</v>
      </c>
    </row>
    <row r="16" spans="1:6" ht="12.75">
      <c r="A16" s="91" t="s">
        <v>562</v>
      </c>
      <c r="B16" s="8">
        <v>131312</v>
      </c>
      <c r="C16" s="55" t="s">
        <v>18</v>
      </c>
      <c r="D16" s="7" t="s">
        <v>619</v>
      </c>
      <c r="E16" s="55" t="s">
        <v>620</v>
      </c>
      <c r="F16" s="15" t="s">
        <v>373</v>
      </c>
    </row>
    <row r="17" spans="1:6" ht="12.75">
      <c r="A17" s="91" t="s">
        <v>562</v>
      </c>
      <c r="B17" s="8">
        <v>260101</v>
      </c>
      <c r="C17" s="55" t="s">
        <v>18</v>
      </c>
      <c r="D17" s="7" t="s">
        <v>621</v>
      </c>
      <c r="E17" s="55" t="s">
        <v>328</v>
      </c>
      <c r="F17" s="15" t="s">
        <v>329</v>
      </c>
    </row>
    <row r="18" spans="1:6" ht="12.75">
      <c r="A18" s="91" t="s">
        <v>562</v>
      </c>
      <c r="B18" s="8">
        <v>260399</v>
      </c>
      <c r="C18" s="55" t="s">
        <v>18</v>
      </c>
      <c r="D18" s="7" t="s">
        <v>622</v>
      </c>
      <c r="E18" s="55" t="s">
        <v>623</v>
      </c>
      <c r="F18" s="15" t="s">
        <v>329</v>
      </c>
    </row>
    <row r="19" spans="1:6" ht="12.75">
      <c r="A19" s="91" t="s">
        <v>562</v>
      </c>
      <c r="B19" s="8">
        <v>260399</v>
      </c>
      <c r="C19" s="55" t="s">
        <v>41</v>
      </c>
      <c r="D19" s="7" t="s">
        <v>624</v>
      </c>
      <c r="E19" s="55" t="s">
        <v>623</v>
      </c>
      <c r="F19" s="15" t="s">
        <v>243</v>
      </c>
    </row>
    <row r="20" spans="1:6" ht="12.75">
      <c r="A20" s="91" t="s">
        <v>562</v>
      </c>
      <c r="B20" s="8">
        <v>309999</v>
      </c>
      <c r="C20" s="55" t="s">
        <v>28</v>
      </c>
      <c r="D20" s="7" t="s">
        <v>625</v>
      </c>
      <c r="E20" s="55" t="s">
        <v>626</v>
      </c>
      <c r="F20" s="15" t="s">
        <v>28</v>
      </c>
    </row>
    <row r="21" spans="1:6" ht="12.75">
      <c r="A21" s="91" t="s">
        <v>562</v>
      </c>
      <c r="B21" s="8">
        <v>340199</v>
      </c>
      <c r="C21" s="55" t="s">
        <v>28</v>
      </c>
      <c r="D21" s="7" t="s">
        <v>627</v>
      </c>
      <c r="E21" s="55" t="s">
        <v>628</v>
      </c>
      <c r="F21" s="15" t="s">
        <v>28</v>
      </c>
    </row>
    <row r="22" spans="1:6" ht="12.75">
      <c r="A22" s="91" t="s">
        <v>562</v>
      </c>
      <c r="B22" s="8">
        <v>440501</v>
      </c>
      <c r="C22" s="55" t="s">
        <v>41</v>
      </c>
      <c r="D22" s="7" t="s">
        <v>631</v>
      </c>
      <c r="E22" s="55" t="s">
        <v>629</v>
      </c>
      <c r="F22" s="15" t="s">
        <v>243</v>
      </c>
    </row>
    <row r="23" spans="1:6" ht="12.75">
      <c r="A23" s="91" t="s">
        <v>562</v>
      </c>
      <c r="B23" s="8">
        <v>440501</v>
      </c>
      <c r="C23" s="55" t="s">
        <v>41</v>
      </c>
      <c r="D23" s="7" t="s">
        <v>632</v>
      </c>
      <c r="E23" s="55" t="s">
        <v>630</v>
      </c>
      <c r="F23" s="15" t="s">
        <v>243</v>
      </c>
    </row>
    <row r="24" spans="1:6" ht="12.75">
      <c r="A24" s="91" t="s">
        <v>562</v>
      </c>
      <c r="B24" s="8">
        <v>500903</v>
      </c>
      <c r="C24" s="55" t="s">
        <v>18</v>
      </c>
      <c r="D24" s="7" t="s">
        <v>633</v>
      </c>
      <c r="E24" s="55" t="s">
        <v>634</v>
      </c>
      <c r="F24" s="15" t="s">
        <v>373</v>
      </c>
    </row>
    <row r="25" spans="1:6" ht="12.75">
      <c r="A25" s="91" t="s">
        <v>562</v>
      </c>
      <c r="B25" s="8">
        <v>500904</v>
      </c>
      <c r="C25" s="55" t="s">
        <v>18</v>
      </c>
      <c r="D25" s="7" t="s">
        <v>635</v>
      </c>
      <c r="E25" s="55" t="s">
        <v>636</v>
      </c>
      <c r="F25" s="15" t="s">
        <v>373</v>
      </c>
    </row>
    <row r="26" spans="1:6" ht="12.75">
      <c r="A26" s="91" t="s">
        <v>562</v>
      </c>
      <c r="B26" s="8">
        <v>512001</v>
      </c>
      <c r="C26" s="55" t="s">
        <v>52</v>
      </c>
      <c r="D26" s="7" t="s">
        <v>637</v>
      </c>
      <c r="E26" s="55" t="s">
        <v>638</v>
      </c>
      <c r="F26" s="15" t="s">
        <v>31</v>
      </c>
    </row>
    <row r="27" spans="1:6" ht="12.75">
      <c r="A27" s="91" t="s">
        <v>562</v>
      </c>
      <c r="B27" s="8">
        <v>520804</v>
      </c>
      <c r="C27" s="55" t="s">
        <v>32</v>
      </c>
      <c r="D27" s="7" t="s">
        <v>639</v>
      </c>
      <c r="E27" s="55" t="s">
        <v>640</v>
      </c>
      <c r="F27" s="15" t="s">
        <v>32</v>
      </c>
    </row>
    <row r="28" spans="1:6" ht="12.75">
      <c r="A28" s="91" t="s">
        <v>562</v>
      </c>
      <c r="B28" s="8">
        <v>521201</v>
      </c>
      <c r="C28" s="55" t="s">
        <v>32</v>
      </c>
      <c r="D28" s="7" t="s">
        <v>641</v>
      </c>
      <c r="E28" s="55" t="s">
        <v>642</v>
      </c>
      <c r="F28" s="15" t="s">
        <v>32</v>
      </c>
    </row>
    <row r="29" spans="1:6" ht="12.75">
      <c r="A29" s="91" t="s">
        <v>98</v>
      </c>
      <c r="B29" s="8">
        <v>111003</v>
      </c>
      <c r="C29" s="55" t="s">
        <v>44</v>
      </c>
      <c r="D29" s="7" t="s">
        <v>643</v>
      </c>
      <c r="E29" s="55" t="s">
        <v>644</v>
      </c>
      <c r="F29" s="15" t="s">
        <v>273</v>
      </c>
    </row>
    <row r="30" spans="1:6" ht="12.75">
      <c r="A30" s="91" t="s">
        <v>98</v>
      </c>
      <c r="B30" s="8">
        <v>131210</v>
      </c>
      <c r="C30" s="55" t="s">
        <v>28</v>
      </c>
      <c r="D30" s="7" t="s">
        <v>645</v>
      </c>
      <c r="E30" s="55" t="s">
        <v>741</v>
      </c>
      <c r="F30" s="15" t="s">
        <v>28</v>
      </c>
    </row>
    <row r="31" spans="1:6" ht="12.75">
      <c r="A31" s="91" t="s">
        <v>98</v>
      </c>
      <c r="B31" s="8">
        <v>131312</v>
      </c>
      <c r="C31" s="55" t="s">
        <v>44</v>
      </c>
      <c r="D31" s="7" t="s">
        <v>646</v>
      </c>
      <c r="E31" s="55" t="s">
        <v>647</v>
      </c>
      <c r="F31" s="15" t="s">
        <v>373</v>
      </c>
    </row>
    <row r="32" spans="1:6" ht="12.75">
      <c r="A32" s="91" t="s">
        <v>98</v>
      </c>
      <c r="B32" s="8">
        <v>131314</v>
      </c>
      <c r="C32" s="55" t="s">
        <v>46</v>
      </c>
      <c r="D32" s="7" t="s">
        <v>648</v>
      </c>
      <c r="E32" s="55" t="s">
        <v>740</v>
      </c>
      <c r="F32" s="15" t="s">
        <v>28</v>
      </c>
    </row>
    <row r="33" spans="1:6" ht="12.75">
      <c r="A33" s="91" t="s">
        <v>98</v>
      </c>
      <c r="B33" s="8">
        <v>131334</v>
      </c>
      <c r="C33" s="55" t="s">
        <v>44</v>
      </c>
      <c r="D33" s="7" t="s">
        <v>649</v>
      </c>
      <c r="E33" s="55" t="s">
        <v>650</v>
      </c>
      <c r="F33" s="15" t="s">
        <v>264</v>
      </c>
    </row>
    <row r="34" spans="1:6" ht="12.75">
      <c r="A34" s="91" t="s">
        <v>98</v>
      </c>
      <c r="B34" s="8">
        <v>131399</v>
      </c>
      <c r="C34" s="55" t="s">
        <v>46</v>
      </c>
      <c r="D34" s="7" t="s">
        <v>95</v>
      </c>
      <c r="E34" s="55" t="s">
        <v>96</v>
      </c>
      <c r="F34" s="15" t="s">
        <v>28</v>
      </c>
    </row>
    <row r="35" spans="1:6" ht="12.75">
      <c r="A35" s="91" t="s">
        <v>98</v>
      </c>
      <c r="B35" s="8">
        <v>190701</v>
      </c>
      <c r="C35" s="55" t="s">
        <v>46</v>
      </c>
      <c r="D35" s="7" t="s">
        <v>651</v>
      </c>
      <c r="E35" s="55" t="s">
        <v>739</v>
      </c>
      <c r="F35" s="15" t="s">
        <v>28</v>
      </c>
    </row>
    <row r="36" spans="1:6" ht="12.75">
      <c r="A36" s="91" t="s">
        <v>98</v>
      </c>
      <c r="B36" s="8">
        <v>250101</v>
      </c>
      <c r="C36" s="55" t="s">
        <v>44</v>
      </c>
      <c r="D36" s="7" t="s">
        <v>652</v>
      </c>
      <c r="E36" s="55" t="s">
        <v>738</v>
      </c>
      <c r="F36" s="15" t="s">
        <v>264</v>
      </c>
    </row>
    <row r="37" spans="1:6" ht="12.75">
      <c r="A37" s="91" t="s">
        <v>98</v>
      </c>
      <c r="B37" s="8">
        <v>513801</v>
      </c>
      <c r="C37" s="55" t="s">
        <v>49</v>
      </c>
      <c r="D37" s="7" t="s">
        <v>653</v>
      </c>
      <c r="E37" s="55" t="s">
        <v>654</v>
      </c>
      <c r="F37" s="15" t="s">
        <v>400</v>
      </c>
    </row>
    <row r="38" spans="1:6" ht="12.75">
      <c r="A38" s="91" t="s">
        <v>98</v>
      </c>
      <c r="B38" s="8">
        <v>521001</v>
      </c>
      <c r="C38" s="55" t="s">
        <v>509</v>
      </c>
      <c r="D38" s="7" t="s">
        <v>655</v>
      </c>
      <c r="E38" s="55" t="s">
        <v>656</v>
      </c>
      <c r="F38" s="15"/>
    </row>
    <row r="39" spans="1:6" ht="12.75">
      <c r="A39" s="91" t="s">
        <v>98</v>
      </c>
      <c r="B39" s="8">
        <v>521004</v>
      </c>
      <c r="C39" s="55" t="s">
        <v>509</v>
      </c>
      <c r="D39" s="7" t="s">
        <v>657</v>
      </c>
      <c r="E39" s="55" t="s">
        <v>658</v>
      </c>
      <c r="F39" s="15"/>
    </row>
    <row r="40" spans="1:6" ht="12.75">
      <c r="A40" s="91" t="s">
        <v>98</v>
      </c>
      <c r="B40" s="8">
        <v>521904</v>
      </c>
      <c r="C40" s="55" t="s">
        <v>28</v>
      </c>
      <c r="D40" s="7" t="s">
        <v>659</v>
      </c>
      <c r="E40" s="55" t="s">
        <v>660</v>
      </c>
      <c r="F40" s="15" t="s">
        <v>28</v>
      </c>
    </row>
    <row r="41" spans="1:6" ht="12.75">
      <c r="A41" s="91" t="s">
        <v>98</v>
      </c>
      <c r="B41" s="8">
        <v>999950</v>
      </c>
      <c r="C41" s="55" t="s">
        <v>509</v>
      </c>
      <c r="D41" s="7" t="s">
        <v>661</v>
      </c>
      <c r="E41" s="55" t="s">
        <v>737</v>
      </c>
      <c r="F41" s="15"/>
    </row>
    <row r="42" spans="1:6" ht="12.75">
      <c r="A42" s="91" t="s">
        <v>563</v>
      </c>
      <c r="B42" s="105" t="s">
        <v>603</v>
      </c>
      <c r="C42" s="55" t="s">
        <v>45</v>
      </c>
      <c r="D42" s="7" t="s">
        <v>662</v>
      </c>
      <c r="E42" s="55" t="s">
        <v>663</v>
      </c>
      <c r="F42" s="15" t="s">
        <v>243</v>
      </c>
    </row>
    <row r="43" spans="1:6" ht="12.75">
      <c r="A43" s="91" t="s">
        <v>563</v>
      </c>
      <c r="B43" s="105" t="s">
        <v>604</v>
      </c>
      <c r="C43" s="55" t="s">
        <v>45</v>
      </c>
      <c r="D43" s="7" t="s">
        <v>664</v>
      </c>
      <c r="E43" s="55" t="s">
        <v>735</v>
      </c>
      <c r="F43" s="15" t="s">
        <v>243</v>
      </c>
    </row>
    <row r="44" spans="1:6" ht="12.75">
      <c r="A44" s="91" t="s">
        <v>563</v>
      </c>
      <c r="B44" s="105" t="s">
        <v>604</v>
      </c>
      <c r="C44" s="55" t="s">
        <v>45</v>
      </c>
      <c r="D44" s="7" t="s">
        <v>665</v>
      </c>
      <c r="E44" s="55" t="s">
        <v>736</v>
      </c>
      <c r="F44" s="15" t="s">
        <v>243</v>
      </c>
    </row>
    <row r="45" spans="1:6" ht="12.75">
      <c r="A45" s="91" t="s">
        <v>563</v>
      </c>
      <c r="B45" s="105" t="s">
        <v>595</v>
      </c>
      <c r="C45" s="55" t="s">
        <v>45</v>
      </c>
      <c r="D45" s="7" t="s">
        <v>666</v>
      </c>
      <c r="E45" s="55" t="s">
        <v>667</v>
      </c>
      <c r="F45" s="15" t="s">
        <v>243</v>
      </c>
    </row>
    <row r="46" spans="1:6" ht="12.75">
      <c r="A46" s="91" t="s">
        <v>563</v>
      </c>
      <c r="B46" s="8">
        <v>131314</v>
      </c>
      <c r="C46" s="55" t="s">
        <v>46</v>
      </c>
      <c r="D46" s="7" t="s">
        <v>668</v>
      </c>
      <c r="E46" s="55" t="s">
        <v>439</v>
      </c>
      <c r="F46" s="15" t="s">
        <v>28</v>
      </c>
    </row>
    <row r="47" spans="1:6" ht="12.75">
      <c r="A47" s="91" t="s">
        <v>563</v>
      </c>
      <c r="B47" s="8">
        <v>190501</v>
      </c>
      <c r="C47" s="55" t="s">
        <v>45</v>
      </c>
      <c r="D47" s="7" t="s">
        <v>669</v>
      </c>
      <c r="E47" s="55" t="s">
        <v>670</v>
      </c>
      <c r="F47" s="15" t="s">
        <v>243</v>
      </c>
    </row>
    <row r="48" spans="1:6" ht="12.75">
      <c r="A48" s="91" t="s">
        <v>563</v>
      </c>
      <c r="B48" s="8">
        <v>260202</v>
      </c>
      <c r="C48" s="55" t="s">
        <v>44</v>
      </c>
      <c r="D48" s="7" t="s">
        <v>671</v>
      </c>
      <c r="E48" s="55" t="s">
        <v>672</v>
      </c>
      <c r="F48" s="15" t="s">
        <v>243</v>
      </c>
    </row>
    <row r="49" spans="1:6" ht="12.75">
      <c r="A49" s="91" t="s">
        <v>563</v>
      </c>
      <c r="B49" s="8">
        <v>260502</v>
      </c>
      <c r="C49" s="55" t="s">
        <v>45</v>
      </c>
      <c r="D49" s="7" t="s">
        <v>673</v>
      </c>
      <c r="E49" s="55" t="s">
        <v>674</v>
      </c>
      <c r="F49" s="15" t="s">
        <v>243</v>
      </c>
    </row>
    <row r="50" spans="1:6" ht="12.75">
      <c r="A50" s="91" t="s">
        <v>563</v>
      </c>
      <c r="B50" s="8">
        <v>300101</v>
      </c>
      <c r="C50" s="55" t="s">
        <v>41</v>
      </c>
      <c r="D50" s="7" t="s">
        <v>675</v>
      </c>
      <c r="E50" s="55" t="s">
        <v>676</v>
      </c>
      <c r="F50" s="15" t="s">
        <v>329</v>
      </c>
    </row>
    <row r="51" spans="1:6" ht="12.75">
      <c r="A51" s="91" t="s">
        <v>563</v>
      </c>
      <c r="B51" s="8">
        <v>302401</v>
      </c>
      <c r="C51" s="55" t="s">
        <v>44</v>
      </c>
      <c r="D51" s="7" t="s">
        <v>677</v>
      </c>
      <c r="E51" s="55" t="s">
        <v>678</v>
      </c>
      <c r="F51" s="15" t="s">
        <v>329</v>
      </c>
    </row>
    <row r="52" spans="1:6" ht="12.75">
      <c r="A52" s="91" t="s">
        <v>563</v>
      </c>
      <c r="B52" s="8">
        <v>440401</v>
      </c>
      <c r="C52" s="55" t="s">
        <v>45</v>
      </c>
      <c r="D52" s="7" t="s">
        <v>679</v>
      </c>
      <c r="E52" s="55" t="s">
        <v>680</v>
      </c>
      <c r="F52" s="15" t="s">
        <v>243</v>
      </c>
    </row>
    <row r="53" spans="1:6" ht="12.75">
      <c r="A53" s="91" t="s">
        <v>563</v>
      </c>
      <c r="B53" s="8">
        <v>450602</v>
      </c>
      <c r="C53" s="55" t="s">
        <v>45</v>
      </c>
      <c r="D53" s="7" t="s">
        <v>681</v>
      </c>
      <c r="E53" s="55" t="s">
        <v>488</v>
      </c>
      <c r="F53" s="15" t="s">
        <v>243</v>
      </c>
    </row>
    <row r="54" spans="1:6" ht="12.75">
      <c r="A54" s="91" t="s">
        <v>563</v>
      </c>
      <c r="B54" s="8">
        <v>500901</v>
      </c>
      <c r="C54" s="55" t="s">
        <v>44</v>
      </c>
      <c r="D54" s="7" t="s">
        <v>682</v>
      </c>
      <c r="E54" s="55" t="s">
        <v>492</v>
      </c>
      <c r="F54" s="15" t="s">
        <v>373</v>
      </c>
    </row>
    <row r="55" spans="1:6" ht="12.75">
      <c r="A55" s="91" t="s">
        <v>563</v>
      </c>
      <c r="B55" s="8">
        <v>512002</v>
      </c>
      <c r="C55" s="55" t="s">
        <v>50</v>
      </c>
      <c r="D55" s="7" t="s">
        <v>683</v>
      </c>
      <c r="E55" s="55" t="s">
        <v>684</v>
      </c>
      <c r="F55" s="15" t="s">
        <v>31</v>
      </c>
    </row>
    <row r="56" spans="1:6" ht="12.75">
      <c r="A56" s="91" t="s">
        <v>563</v>
      </c>
      <c r="B56" s="8">
        <v>512003</v>
      </c>
      <c r="C56" s="55" t="s">
        <v>50</v>
      </c>
      <c r="D56" s="7" t="s">
        <v>685</v>
      </c>
      <c r="E56" s="55" t="s">
        <v>686</v>
      </c>
      <c r="F56" s="15" t="s">
        <v>31</v>
      </c>
    </row>
    <row r="57" spans="1:6" ht="12.75">
      <c r="A57" s="91" t="s">
        <v>563</v>
      </c>
      <c r="B57" s="8">
        <v>512003</v>
      </c>
      <c r="C57" s="55" t="s">
        <v>50</v>
      </c>
      <c r="D57" s="7" t="s">
        <v>687</v>
      </c>
      <c r="E57" s="55" t="s">
        <v>688</v>
      </c>
      <c r="F57" s="15" t="s">
        <v>31</v>
      </c>
    </row>
    <row r="58" spans="1:6" ht="12.75">
      <c r="A58" s="91" t="s">
        <v>563</v>
      </c>
      <c r="B58" s="8">
        <v>512003</v>
      </c>
      <c r="C58" s="55" t="s">
        <v>50</v>
      </c>
      <c r="D58" s="7" t="s">
        <v>689</v>
      </c>
      <c r="E58" s="55" t="s">
        <v>690</v>
      </c>
      <c r="F58" s="15" t="s">
        <v>31</v>
      </c>
    </row>
    <row r="59" spans="1:6" ht="12.75">
      <c r="A59" s="91" t="s">
        <v>563</v>
      </c>
      <c r="B59" s="105">
        <v>512004</v>
      </c>
      <c r="C59" s="55" t="s">
        <v>50</v>
      </c>
      <c r="D59" s="7" t="s">
        <v>691</v>
      </c>
      <c r="E59" s="55" t="s">
        <v>692</v>
      </c>
      <c r="F59" s="15" t="s">
        <v>31</v>
      </c>
    </row>
    <row r="60" spans="1:6" ht="12.75">
      <c r="A60" s="91" t="s">
        <v>563</v>
      </c>
      <c r="B60" s="105">
        <v>512308</v>
      </c>
      <c r="C60" s="55" t="s">
        <v>46</v>
      </c>
      <c r="D60" s="7" t="s">
        <v>693</v>
      </c>
      <c r="E60" s="55" t="s">
        <v>694</v>
      </c>
      <c r="F60" s="15" t="s">
        <v>28</v>
      </c>
    </row>
    <row r="61" spans="1:6" ht="12.75">
      <c r="A61" s="91" t="s">
        <v>563</v>
      </c>
      <c r="B61" s="105">
        <v>520201</v>
      </c>
      <c r="C61" s="55" t="s">
        <v>51</v>
      </c>
      <c r="D61" s="7" t="s">
        <v>695</v>
      </c>
      <c r="E61" s="55" t="s">
        <v>696</v>
      </c>
      <c r="F61" s="15" t="s">
        <v>32</v>
      </c>
    </row>
    <row r="62" spans="1:6" ht="12.75">
      <c r="A62" s="91" t="s">
        <v>564</v>
      </c>
      <c r="B62" s="105" t="s">
        <v>603</v>
      </c>
      <c r="C62" s="55" t="s">
        <v>45</v>
      </c>
      <c r="D62" s="7" t="s">
        <v>697</v>
      </c>
      <c r="E62" s="55" t="s">
        <v>698</v>
      </c>
      <c r="F62" s="15" t="s">
        <v>243</v>
      </c>
    </row>
    <row r="63" spans="1:6" ht="12.75">
      <c r="A63" s="91" t="s">
        <v>564</v>
      </c>
      <c r="B63" s="105" t="s">
        <v>604</v>
      </c>
      <c r="C63" s="55" t="s">
        <v>45</v>
      </c>
      <c r="D63" s="7" t="s">
        <v>699</v>
      </c>
      <c r="E63" s="55" t="s">
        <v>732</v>
      </c>
      <c r="F63" s="15" t="s">
        <v>243</v>
      </c>
    </row>
    <row r="64" spans="1:6" ht="12.75">
      <c r="A64" s="91" t="s">
        <v>564</v>
      </c>
      <c r="B64" s="105" t="s">
        <v>604</v>
      </c>
      <c r="C64" s="55" t="s">
        <v>45</v>
      </c>
      <c r="D64" s="7" t="s">
        <v>700</v>
      </c>
      <c r="E64" s="55" t="s">
        <v>733</v>
      </c>
      <c r="F64" s="15" t="s">
        <v>243</v>
      </c>
    </row>
    <row r="65" spans="1:6" ht="12.75">
      <c r="A65" s="91" t="s">
        <v>564</v>
      </c>
      <c r="B65" s="105" t="s">
        <v>604</v>
      </c>
      <c r="C65" s="55" t="s">
        <v>45</v>
      </c>
      <c r="D65" s="7" t="s">
        <v>701</v>
      </c>
      <c r="E65" s="55" t="s">
        <v>734</v>
      </c>
      <c r="F65" s="15" t="s">
        <v>243</v>
      </c>
    </row>
    <row r="66" spans="1:6" ht="12.75">
      <c r="A66" s="91" t="s">
        <v>564</v>
      </c>
      <c r="B66" s="8">
        <v>140801</v>
      </c>
      <c r="C66" s="55" t="s">
        <v>47</v>
      </c>
      <c r="D66" s="7" t="s">
        <v>702</v>
      </c>
      <c r="E66" s="55" t="s">
        <v>703</v>
      </c>
      <c r="F66" s="15" t="s">
        <v>285</v>
      </c>
    </row>
    <row r="67" spans="1:6" ht="12.75">
      <c r="A67" s="91" t="s">
        <v>564</v>
      </c>
      <c r="B67" s="8">
        <v>141901</v>
      </c>
      <c r="C67" s="55" t="s">
        <v>45</v>
      </c>
      <c r="D67" s="7" t="s">
        <v>704</v>
      </c>
      <c r="E67" s="55" t="s">
        <v>526</v>
      </c>
      <c r="F67" s="15" t="s">
        <v>285</v>
      </c>
    </row>
    <row r="68" spans="1:6" ht="12.75">
      <c r="A68" s="91" t="s">
        <v>564</v>
      </c>
      <c r="B68" s="8">
        <v>190501</v>
      </c>
      <c r="C68" s="55" t="s">
        <v>45</v>
      </c>
      <c r="D68" s="7" t="s">
        <v>705</v>
      </c>
      <c r="E68" s="55" t="s">
        <v>706</v>
      </c>
      <c r="F68" s="15" t="s">
        <v>243</v>
      </c>
    </row>
    <row r="69" spans="1:6" ht="12.75">
      <c r="A69" s="91" t="s">
        <v>564</v>
      </c>
      <c r="B69" s="8">
        <v>190501</v>
      </c>
      <c r="C69" s="55" t="s">
        <v>45</v>
      </c>
      <c r="D69" s="7" t="s">
        <v>707</v>
      </c>
      <c r="E69" s="55" t="s">
        <v>731</v>
      </c>
      <c r="F69" s="15" t="s">
        <v>243</v>
      </c>
    </row>
    <row r="70" spans="1:6" ht="12.75">
      <c r="A70" s="91" t="s">
        <v>564</v>
      </c>
      <c r="B70" s="8">
        <v>260204</v>
      </c>
      <c r="C70" s="55" t="s">
        <v>45</v>
      </c>
      <c r="D70" s="7" t="s">
        <v>708</v>
      </c>
      <c r="E70" s="55" t="s">
        <v>730</v>
      </c>
      <c r="F70" s="15" t="s">
        <v>243</v>
      </c>
    </row>
    <row r="71" spans="1:6" ht="12.75">
      <c r="A71" s="91" t="s">
        <v>564</v>
      </c>
      <c r="B71" s="8">
        <v>260502</v>
      </c>
      <c r="C71" s="55" t="s">
        <v>45</v>
      </c>
      <c r="D71" s="7" t="s">
        <v>709</v>
      </c>
      <c r="E71" s="55" t="s">
        <v>710</v>
      </c>
      <c r="F71" s="15" t="s">
        <v>243</v>
      </c>
    </row>
    <row r="72" spans="1:6" ht="12.75">
      <c r="A72" s="91" t="s">
        <v>564</v>
      </c>
      <c r="B72" s="8">
        <v>260701</v>
      </c>
      <c r="C72" s="55" t="s">
        <v>45</v>
      </c>
      <c r="D72" s="7" t="s">
        <v>711</v>
      </c>
      <c r="E72" s="55" t="s">
        <v>534</v>
      </c>
      <c r="F72" s="15" t="s">
        <v>329</v>
      </c>
    </row>
    <row r="73" spans="1:6" ht="12.75">
      <c r="A73" s="91" t="s">
        <v>564</v>
      </c>
      <c r="B73" s="8">
        <v>270301</v>
      </c>
      <c r="C73" s="55" t="s">
        <v>44</v>
      </c>
      <c r="D73" s="7" t="s">
        <v>712</v>
      </c>
      <c r="E73" s="55" t="s">
        <v>713</v>
      </c>
      <c r="F73" s="15" t="s">
        <v>273</v>
      </c>
    </row>
    <row r="74" spans="1:6" ht="12.75">
      <c r="A74" s="91" t="s">
        <v>564</v>
      </c>
      <c r="B74" s="8">
        <v>300101</v>
      </c>
      <c r="C74" s="55" t="s">
        <v>41</v>
      </c>
      <c r="D74" s="7" t="s">
        <v>714</v>
      </c>
      <c r="E74" s="55" t="s">
        <v>715</v>
      </c>
      <c r="F74" s="15" t="s">
        <v>329</v>
      </c>
    </row>
    <row r="75" spans="1:6" ht="12.75">
      <c r="A75" s="91" t="s">
        <v>564</v>
      </c>
      <c r="B75" s="8">
        <v>302401</v>
      </c>
      <c r="C75" s="55" t="s">
        <v>44</v>
      </c>
      <c r="D75" s="7" t="s">
        <v>716</v>
      </c>
      <c r="E75" s="55" t="s">
        <v>717</v>
      </c>
      <c r="F75" s="15" t="s">
        <v>329</v>
      </c>
    </row>
    <row r="76" spans="1:6" ht="12.75">
      <c r="A76" s="91" t="s">
        <v>564</v>
      </c>
      <c r="B76" s="8">
        <v>429999</v>
      </c>
      <c r="C76" s="55" t="s">
        <v>44</v>
      </c>
      <c r="D76" s="7" t="s">
        <v>718</v>
      </c>
      <c r="E76" s="55" t="s">
        <v>719</v>
      </c>
      <c r="F76" s="15" t="s">
        <v>264</v>
      </c>
    </row>
    <row r="77" spans="1:6" ht="12.75">
      <c r="A77" s="91" t="s">
        <v>564</v>
      </c>
      <c r="B77" s="8">
        <v>512003</v>
      </c>
      <c r="C77" s="55" t="s">
        <v>50</v>
      </c>
      <c r="D77" s="7" t="s">
        <v>720</v>
      </c>
      <c r="E77" s="55" t="s">
        <v>721</v>
      </c>
      <c r="F77" s="15" t="s">
        <v>31</v>
      </c>
    </row>
    <row r="78" spans="1:6" ht="12.75">
      <c r="A78" s="91" t="s">
        <v>564</v>
      </c>
      <c r="B78" s="8">
        <v>512003</v>
      </c>
      <c r="C78" s="55" t="s">
        <v>50</v>
      </c>
      <c r="D78" s="7" t="s">
        <v>722</v>
      </c>
      <c r="E78" s="55" t="s">
        <v>723</v>
      </c>
      <c r="F78" s="15" t="s">
        <v>31</v>
      </c>
    </row>
    <row r="79" spans="1:6" ht="12.75">
      <c r="A79" s="91" t="s">
        <v>564</v>
      </c>
      <c r="B79" s="105">
        <v>512003</v>
      </c>
      <c r="C79" s="55" t="s">
        <v>50</v>
      </c>
      <c r="D79" s="7" t="s">
        <v>724</v>
      </c>
      <c r="E79" s="55" t="s">
        <v>729</v>
      </c>
      <c r="F79" s="15" t="s">
        <v>31</v>
      </c>
    </row>
    <row r="80" spans="1:6" ht="12.75">
      <c r="A80" s="91" t="s">
        <v>564</v>
      </c>
      <c r="B80" s="105">
        <v>512003</v>
      </c>
      <c r="C80" s="55" t="s">
        <v>50</v>
      </c>
      <c r="D80" s="7" t="s">
        <v>725</v>
      </c>
      <c r="E80" s="55" t="s">
        <v>726</v>
      </c>
      <c r="F80" s="15" t="s">
        <v>31</v>
      </c>
    </row>
    <row r="81" spans="1:6" ht="12.75">
      <c r="A81" s="92" t="s">
        <v>564</v>
      </c>
      <c r="B81" s="107">
        <v>512004</v>
      </c>
      <c r="C81" s="93" t="s">
        <v>50</v>
      </c>
      <c r="D81" s="16" t="s">
        <v>727</v>
      </c>
      <c r="E81" s="93" t="s">
        <v>728</v>
      </c>
      <c r="F81" s="18" t="s">
        <v>31</v>
      </c>
    </row>
  </sheetData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2012-09-24T16:13:20Z</cp:lastPrinted>
  <dcterms:created xsi:type="dcterms:W3CDTF">2002-09-13T20:28:34Z</dcterms:created>
  <dcterms:modified xsi:type="dcterms:W3CDTF">2012-11-16T15:41:01Z</dcterms:modified>
  <cp:category/>
  <cp:version/>
  <cp:contentType/>
  <cp:contentStatus/>
</cp:coreProperties>
</file>