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6345" activeTab="0"/>
  </bookViews>
  <sheets>
    <sheet name="By Degree type" sheetId="1" r:id="rId1"/>
    <sheet name="No Degrees" sheetId="2" r:id="rId2"/>
  </sheets>
  <definedNames>
    <definedName name="_xlnm.Print_Area" localSheetId="0">'By Degree type'!$A$1:$W$302</definedName>
    <definedName name="_xlnm.Print_Titles" localSheetId="1">'No Degrees'!$2:$7</definedName>
  </definedNames>
  <calcPr fullCalcOnLoad="1"/>
</workbook>
</file>

<file path=xl/sharedStrings.xml><?xml version="1.0" encoding="utf-8"?>
<sst xmlns="http://schemas.openxmlformats.org/spreadsheetml/2006/main" count="1631" uniqueCount="751">
  <si>
    <t>Men</t>
  </si>
  <si>
    <t>030101</t>
  </si>
  <si>
    <t>030201</t>
  </si>
  <si>
    <t>ART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</si>
  <si>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</si>
  <si>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</si>
  <si>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</si>
  <si>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</si>
  <si>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</si>
  <si>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</si>
  <si>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</si>
  <si>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</si>
  <si>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</si>
  <si>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</si>
  <si>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</si>
  <si>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</si>
  <si>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</si>
  <si>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</si>
  <si>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</si>
  <si>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First Professional</t>
  </si>
  <si>
    <t>Doctoral</t>
  </si>
  <si>
    <t>PH</t>
  </si>
  <si>
    <t>AS</t>
  </si>
  <si>
    <t>HS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</si>
  <si>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</si>
  <si>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</si>
  <si>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</si>
  <si>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</si>
  <si>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</si>
  <si>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</si>
  <si>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</si>
  <si>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</si>
  <si>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</si>
  <si>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RDV</t>
  </si>
  <si>
    <t>SOC</t>
  </si>
  <si>
    <t>HSS</t>
  </si>
  <si>
    <t>CCE</t>
  </si>
  <si>
    <t>HUM</t>
  </si>
  <si>
    <t>PHY</t>
  </si>
  <si>
    <t>EGR</t>
  </si>
  <si>
    <t>BIO</t>
  </si>
  <si>
    <t>OCG</t>
  </si>
  <si>
    <t>NUR</t>
  </si>
  <si>
    <t>PHM</t>
  </si>
  <si>
    <t>BUS</t>
  </si>
  <si>
    <t>GS</t>
  </si>
  <si>
    <t>LRS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</si>
  <si>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</si>
  <si>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</si>
  <si>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</si>
  <si>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</si>
  <si>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</si>
  <si>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</si>
  <si>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</si>
  <si>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CIP2000</t>
  </si>
  <si>
    <t>Note: Classification of Instructional Programs (CIP) codes comply with CIP2000 standards and may differ from CIP1990 codes for some programs.</t>
  </si>
  <si>
    <t>ELSCI</t>
  </si>
  <si>
    <t>EL_MRDV_BS</t>
  </si>
  <si>
    <t>EL_WBMG_BS</t>
  </si>
  <si>
    <t>Wildlife Biology &amp; Mgmt - BS</t>
  </si>
  <si>
    <t>AS_LSTD_BA</t>
  </si>
  <si>
    <t>Latin American Studies - BA</t>
  </si>
  <si>
    <t>ENGR</t>
  </si>
  <si>
    <t>AS_COML_BA</t>
  </si>
  <si>
    <t>Comparative Literature BOA</t>
  </si>
  <si>
    <t>Microbiology - BS</t>
  </si>
  <si>
    <t>EL_GEOL_BS</t>
  </si>
  <si>
    <t>Geology - BS</t>
  </si>
  <si>
    <t>EL_GEOS_BS</t>
  </si>
  <si>
    <t>Geosciences</t>
  </si>
  <si>
    <t>AS_PHYS_BS</t>
  </si>
  <si>
    <t>Physics -  BS</t>
  </si>
  <si>
    <t>Marine Affairs - BS</t>
  </si>
  <si>
    <t>Clinical Lab Science - BS</t>
  </si>
  <si>
    <t>NURS</t>
  </si>
  <si>
    <t>GRAS</t>
  </si>
  <si>
    <t>Music (TCP)</t>
  </si>
  <si>
    <t>GRELS</t>
  </si>
  <si>
    <t>ESPLANTMS</t>
  </si>
  <si>
    <t>Environ Science Plant Science</t>
  </si>
  <si>
    <t>FAQPATH-MS</t>
  </si>
  <si>
    <t>Fisheries, Aquaculture&amp;Path-MS</t>
  </si>
  <si>
    <t>GRHSS</t>
  </si>
  <si>
    <t>GRENG</t>
  </si>
  <si>
    <t>Human Development &amp; Family Std</t>
  </si>
  <si>
    <t>MICROBI-MS</t>
  </si>
  <si>
    <t>Microbiology - MS</t>
  </si>
  <si>
    <t>GOCG</t>
  </si>
  <si>
    <t>GRNUR</t>
  </si>
  <si>
    <t>GRPH</t>
  </si>
  <si>
    <t>GRBUS</t>
  </si>
  <si>
    <t>LABOR</t>
  </si>
  <si>
    <t>Mechanical Egr&amp;App Mech- PHD</t>
  </si>
  <si>
    <t>MECH-PHD</t>
  </si>
  <si>
    <t>MICROB-PHD</t>
  </si>
  <si>
    <t>Microbiology - PhD</t>
  </si>
  <si>
    <t>APMATH-PHD</t>
  </si>
  <si>
    <t>Applied Math Sciences - PHD</t>
  </si>
  <si>
    <t>Environmental &amp; Nat'l Res Econ</t>
  </si>
  <si>
    <t>PHRMCG-PHD</t>
  </si>
  <si>
    <t>Pharmacognosy - PHD</t>
  </si>
  <si>
    <t>PHARM</t>
  </si>
  <si>
    <t>PH_PHR_PMD</t>
  </si>
  <si>
    <t>EL_FSNT_BS</t>
  </si>
  <si>
    <t>Food Science &amp; Nutrition - BS</t>
  </si>
  <si>
    <t>AS_EBIO_BS</t>
  </si>
  <si>
    <t>Env Plant Biology BOS</t>
  </si>
  <si>
    <t>AS_MICR_BS</t>
  </si>
  <si>
    <t>AS_ZOOL_BS</t>
  </si>
  <si>
    <t>AS_COCG_BS</t>
  </si>
  <si>
    <t>Chemistry/Chem Oceanogr BOS</t>
  </si>
  <si>
    <t>AS_POCG_BS</t>
  </si>
  <si>
    <t>Physics &amp; Physical Oceanog BOS</t>
  </si>
  <si>
    <t>AS_MAFF_BS</t>
  </si>
  <si>
    <t>EL_RECM_BS</t>
  </si>
  <si>
    <t>Resource Econ &amp; Commerce - BS</t>
  </si>
  <si>
    <t>AS_CLSC_BS</t>
  </si>
  <si>
    <t>PH_PHAR_BS</t>
  </si>
  <si>
    <t>Pharmacy - BS</t>
  </si>
  <si>
    <t>BU_FNSR_BS</t>
  </si>
  <si>
    <t>Financial Services - BS</t>
  </si>
  <si>
    <t>EDUCAT_TCP</t>
  </si>
  <si>
    <t>Education - TCP</t>
  </si>
  <si>
    <t>LIBRY-TCP</t>
  </si>
  <si>
    <t>Library &amp; Info. Studies - TCP</t>
  </si>
  <si>
    <t>DIETETIC</t>
  </si>
  <si>
    <t>Dietetic Experience</t>
  </si>
  <si>
    <t>DIETEX_GCP</t>
  </si>
  <si>
    <t>HUMDEV-TCP</t>
  </si>
  <si>
    <t>ADV LIBRAR</t>
  </si>
  <si>
    <t>Advanced Librarianship</t>
  </si>
  <si>
    <t>NURSNG_GCP</t>
  </si>
  <si>
    <t>Nursing</t>
  </si>
  <si>
    <t>LABCERT2</t>
  </si>
  <si>
    <t>Human Resources Certification</t>
  </si>
  <si>
    <t>LABREL-GCP</t>
  </si>
  <si>
    <t>International Develop Studies</t>
  </si>
  <si>
    <t>PHYEDC_TCP</t>
  </si>
  <si>
    <t>Phys Educ and Exercise Science</t>
  </si>
  <si>
    <t>NATLRES-MS</t>
  </si>
  <si>
    <t>Natural Resources - MS</t>
  </si>
  <si>
    <t>MESMESM</t>
  </si>
  <si>
    <t>Environ Science and Management</t>
  </si>
  <si>
    <t>FDSNUTR-MS</t>
  </si>
  <si>
    <t>Food Science and Nutrition-MS</t>
  </si>
  <si>
    <t>BIOCMPH-MS</t>
  </si>
  <si>
    <t>Biochemistry &amp; Biophysics-MS</t>
  </si>
  <si>
    <t>MESMCB</t>
  </si>
  <si>
    <t>Conservation Biology</t>
  </si>
  <si>
    <t>MEDCHEM-MS</t>
  </si>
  <si>
    <t>Medicinal Chemistry - MS</t>
  </si>
  <si>
    <t>OCNOGR-MOO</t>
  </si>
  <si>
    <t>Oceanography - MOO</t>
  </si>
  <si>
    <t>ENRESEC-MS</t>
  </si>
  <si>
    <t>PHRMADM-MS</t>
  </si>
  <si>
    <t>Pharmacy Administration - MS</t>
  </si>
  <si>
    <t>NATLRS-PHD</t>
  </si>
  <si>
    <t>Natural Resources - PHD</t>
  </si>
  <si>
    <t>FDNUTR-PHD</t>
  </si>
  <si>
    <t>Food Science and Nutrition-PhD</t>
  </si>
  <si>
    <t>BIOSCI-PHD</t>
  </si>
  <si>
    <t>Biological Sciences - PHD</t>
  </si>
  <si>
    <t>RESECN-PHD</t>
  </si>
  <si>
    <t>Resource Economics - PHD</t>
  </si>
  <si>
    <t>Academic Plan</t>
  </si>
  <si>
    <t>Plan Title</t>
  </si>
  <si>
    <t>College</t>
  </si>
  <si>
    <t>Old Code</t>
  </si>
  <si>
    <t>Academic Plan Title</t>
  </si>
  <si>
    <t>Plan Code</t>
  </si>
  <si>
    <t>030301</t>
  </si>
  <si>
    <t>030601</t>
  </si>
  <si>
    <t>050107</t>
  </si>
  <si>
    <t>Academic Plans with no Degrees Conferred</t>
  </si>
  <si>
    <t xml:space="preserve">  College</t>
  </si>
  <si>
    <t>Code</t>
  </si>
  <si>
    <t>Pharm D - PMD</t>
  </si>
  <si>
    <t>Marine Resource Devel - BS</t>
  </si>
  <si>
    <t>NOCRD</t>
  </si>
  <si>
    <t>FODSVCCERT</t>
  </si>
  <si>
    <t>Cert Crs Mgrs Food Safety</t>
  </si>
  <si>
    <t>GS720PHD</t>
  </si>
  <si>
    <t>Academic Year 2005-2006 (Aug, Dec, May)</t>
  </si>
  <si>
    <t>Envir Hort &amp; Turf Mgmt - BS</t>
  </si>
  <si>
    <t>EL_EHTM_BS</t>
  </si>
  <si>
    <t>RD228BOS</t>
  </si>
  <si>
    <t>Urban Hort &amp; Turf Mgmt - BS</t>
  </si>
  <si>
    <t>EL_UHTM_BS</t>
  </si>
  <si>
    <t>Animal Sci &amp; Technology - BS</t>
  </si>
  <si>
    <t>EL_ANSC_BS</t>
  </si>
  <si>
    <t>RD210BOS</t>
  </si>
  <si>
    <t>Environmental Sci and Mgt - BS</t>
  </si>
  <si>
    <t>EL_ESMG_BS</t>
  </si>
  <si>
    <t>RD248BOS</t>
  </si>
  <si>
    <t>Environmental Econ &amp; Mgt - BS</t>
  </si>
  <si>
    <t>EL_EEMG_BS</t>
  </si>
  <si>
    <t>RD249BOS</t>
  </si>
  <si>
    <t>Coastal Marine Policy Managemt</t>
  </si>
  <si>
    <t>EL_CMPM_BS</t>
  </si>
  <si>
    <t>_____BOS</t>
  </si>
  <si>
    <t>Coastal Marine Policy Studies</t>
  </si>
  <si>
    <t>EL_CMPS_BA</t>
  </si>
  <si>
    <t>_____BOA</t>
  </si>
  <si>
    <t>Aquaculture&amp;Fishery Tech - BS</t>
  </si>
  <si>
    <t>EL_AFTC_BS</t>
  </si>
  <si>
    <t>RD280BOS</t>
  </si>
  <si>
    <t>RD246BOS</t>
  </si>
  <si>
    <t>Wildlife Conservation Biol- BS</t>
  </si>
  <si>
    <t>EL_WCB_BS</t>
  </si>
  <si>
    <t>RD202BOS</t>
  </si>
  <si>
    <t>Landscape Architecture</t>
  </si>
  <si>
    <t>EL_LDA_BLA</t>
  </si>
  <si>
    <t>RD229BLA</t>
  </si>
  <si>
    <t>African &amp; African Amer St - BA</t>
  </si>
  <si>
    <t>AS_AAF_BA</t>
  </si>
  <si>
    <t>AS001BOA</t>
  </si>
  <si>
    <t>Women's Studies BOA</t>
  </si>
  <si>
    <t>AS_WSTD_BA</t>
  </si>
  <si>
    <t>AS089BOA</t>
  </si>
  <si>
    <t>Communication Studies - BA</t>
  </si>
  <si>
    <t>AS_CMST_BA</t>
  </si>
  <si>
    <t>AS087BOA</t>
  </si>
  <si>
    <t>Journalism BOA</t>
  </si>
  <si>
    <t>AS_JOUR_BA</t>
  </si>
  <si>
    <t>AS075BOA</t>
  </si>
  <si>
    <t>Public Relations BOA</t>
  </si>
  <si>
    <t>AS_PBRL_BA</t>
  </si>
  <si>
    <t>AS076BOA</t>
  </si>
  <si>
    <t>AS_CSC_BA</t>
  </si>
  <si>
    <t>AS022BOA</t>
  </si>
  <si>
    <t>Computer Science BOS</t>
  </si>
  <si>
    <t>AS_CSC_BS</t>
  </si>
  <si>
    <t>AS022BOS</t>
  </si>
  <si>
    <t>Elementary Education - BOA</t>
  </si>
  <si>
    <t>HS_ELED_BA</t>
  </si>
  <si>
    <t>HS518BOA</t>
  </si>
  <si>
    <t>Secondary Education - BA</t>
  </si>
  <si>
    <t>HS_SEDC_BA</t>
  </si>
  <si>
    <t>HS514BOA</t>
  </si>
  <si>
    <t>Secondary Education - BOS</t>
  </si>
  <si>
    <t>HS_SEDC_BS</t>
  </si>
  <si>
    <t>HS514BOS</t>
  </si>
  <si>
    <t>Music Education BOM</t>
  </si>
  <si>
    <t>AS_MED_BOM</t>
  </si>
  <si>
    <t>AS096BOM</t>
  </si>
  <si>
    <t>Physical Education - BS</t>
  </si>
  <si>
    <t>HS_PEDC_BS</t>
  </si>
  <si>
    <t>HS579BOS</t>
  </si>
  <si>
    <t>Biomedical Engineering - BS</t>
  </si>
  <si>
    <t>EN_BMDE_BS</t>
  </si>
  <si>
    <t>EN432BOS</t>
  </si>
  <si>
    <t>Chemical Engineering - BS</t>
  </si>
  <si>
    <t>EN_CEGR_BS</t>
  </si>
  <si>
    <t>EN410BOS</t>
  </si>
  <si>
    <t>Civil Engineering - BOS</t>
  </si>
  <si>
    <t>EN_CIVL_BS</t>
  </si>
  <si>
    <t>EN420BOS</t>
  </si>
  <si>
    <t>Computer Engineering - BS</t>
  </si>
  <si>
    <t>EN_CPEG_BS</t>
  </si>
  <si>
    <t>EN434BOS</t>
  </si>
  <si>
    <t>Electrical Engineering - BS</t>
  </si>
  <si>
    <t>EN_ELEG_BS</t>
  </si>
  <si>
    <t>EN430BOS</t>
  </si>
  <si>
    <t>Mechanical Engineering - BS</t>
  </si>
  <si>
    <t>EN_MCEG_BS</t>
  </si>
  <si>
    <t>EN450BOS</t>
  </si>
  <si>
    <t>Ocean Engineering - BS</t>
  </si>
  <si>
    <t>EN_OEGR_BS</t>
  </si>
  <si>
    <t>EN460BOS</t>
  </si>
  <si>
    <t>Industrial Engineering - BS</t>
  </si>
  <si>
    <t>EN_INEG_BS</t>
  </si>
  <si>
    <t>EN440BOS</t>
  </si>
  <si>
    <t>Chemical and Ocean Engineering</t>
  </si>
  <si>
    <t>EN_COEG_BS</t>
  </si>
  <si>
    <t>EN415BOS</t>
  </si>
  <si>
    <t>AS041BOA</t>
  </si>
  <si>
    <t>German BOA</t>
  </si>
  <si>
    <t>AS_GER_BA</t>
  </si>
  <si>
    <t>AS072BOA</t>
  </si>
  <si>
    <t>French BOA</t>
  </si>
  <si>
    <t>AS_FREN_BA</t>
  </si>
  <si>
    <t>AS071BOA</t>
  </si>
  <si>
    <t>Italian BOA</t>
  </si>
  <si>
    <t>AS_ITAL_BA</t>
  </si>
  <si>
    <t>AS074BOA</t>
  </si>
  <si>
    <t>Spanish BOA</t>
  </si>
  <si>
    <t>AS_SPAN_BA</t>
  </si>
  <si>
    <t>AS078BOA</t>
  </si>
  <si>
    <t>Classical Studies BOA</t>
  </si>
  <si>
    <t>AS_CLST_BA</t>
  </si>
  <si>
    <t>AS056BOA</t>
  </si>
  <si>
    <t>Human Dev &amp; Family Studies-BS</t>
  </si>
  <si>
    <t>HS_HDFS_BS</t>
  </si>
  <si>
    <t>HS510BOS</t>
  </si>
  <si>
    <t>Textile,Fash Merch &amp; Design-BS</t>
  </si>
  <si>
    <t>HS_TFMD_BS</t>
  </si>
  <si>
    <t>HS540BOS</t>
  </si>
  <si>
    <t>English BOA</t>
  </si>
  <si>
    <t>AS_ENGL_BA</t>
  </si>
  <si>
    <t>AS060BOA</t>
  </si>
  <si>
    <t>Human Studies -  BGS</t>
  </si>
  <si>
    <t>XD_HST_BGS</t>
  </si>
  <si>
    <t>XD812BGS</t>
  </si>
  <si>
    <t>Biology BOA</t>
  </si>
  <si>
    <t>AS_BIO_BA</t>
  </si>
  <si>
    <t>AS051BOA</t>
  </si>
  <si>
    <t>EL_BIO_BA</t>
  </si>
  <si>
    <t>EL_EBIO_BS</t>
  </si>
  <si>
    <t>RD225BOS</t>
  </si>
  <si>
    <t>EL_MICR_BS</t>
  </si>
  <si>
    <t>RD207BOS</t>
  </si>
  <si>
    <t>Biological Sciences-BS</t>
  </si>
  <si>
    <t>AS_BSC_BOS</t>
  </si>
  <si>
    <t>AS010BOS</t>
  </si>
  <si>
    <t>EL_BSC_BOS</t>
  </si>
  <si>
    <t>Marine Biology BOS</t>
  </si>
  <si>
    <t>AS_MBIO_BS</t>
  </si>
  <si>
    <t>AS050BOS</t>
  </si>
  <si>
    <t>EL_MBIO_BS</t>
  </si>
  <si>
    <t>Mathematics BOA</t>
  </si>
  <si>
    <t>AS_MATH_BA</t>
  </si>
  <si>
    <t>AS031BOA</t>
  </si>
  <si>
    <t>Mathematics BOS</t>
  </si>
  <si>
    <t>AS_MATH_BS</t>
  </si>
  <si>
    <t>AS031BOS</t>
  </si>
  <si>
    <t>Human Science and Servc - BS</t>
  </si>
  <si>
    <t>HS_HSSR_BS</t>
  </si>
  <si>
    <t>HS550BOS</t>
  </si>
  <si>
    <t>Philosophy -BOA</t>
  </si>
  <si>
    <t>AS_PHIL_BA</t>
  </si>
  <si>
    <t>AS079BOA</t>
  </si>
  <si>
    <t>Chemistry BOA</t>
  </si>
  <si>
    <t>AS_CHEM_BA</t>
  </si>
  <si>
    <t>AS021BOA</t>
  </si>
  <si>
    <t>Chemistry BOS</t>
  </si>
  <si>
    <t>AS_CHEM_BS</t>
  </si>
  <si>
    <t>AS021BOS</t>
  </si>
  <si>
    <t>RD274BOS</t>
  </si>
  <si>
    <t>RD024BOS</t>
  </si>
  <si>
    <t>Geology and Geolog Ocg - BS</t>
  </si>
  <si>
    <t>EL_GOCG_BS</t>
  </si>
  <si>
    <t>RD275BOS</t>
  </si>
  <si>
    <t>AS047BOS</t>
  </si>
  <si>
    <t>AS048BOS</t>
  </si>
  <si>
    <t>Psychology BOA</t>
  </si>
  <si>
    <t>AS_PSYC_BA</t>
  </si>
  <si>
    <t>AS082BOA</t>
  </si>
  <si>
    <t>Marine Affairs - BOA</t>
  </si>
  <si>
    <t>AS_MAFF_BA</t>
  </si>
  <si>
    <t>AS062BOA</t>
  </si>
  <si>
    <t>EL_MAFF_BA</t>
  </si>
  <si>
    <t>RD263BOA</t>
  </si>
  <si>
    <t>Anthropology - BA</t>
  </si>
  <si>
    <t>AS_APG_BA</t>
  </si>
  <si>
    <t>AS084BOA</t>
  </si>
  <si>
    <t>Economics BOA</t>
  </si>
  <si>
    <t>AS_ECON_BA</t>
  </si>
  <si>
    <t>AS057BOA</t>
  </si>
  <si>
    <t>RD261BOS</t>
  </si>
  <si>
    <t>Economics BOS</t>
  </si>
  <si>
    <t>AS_ECON_BS</t>
  </si>
  <si>
    <t>AS059BOS</t>
  </si>
  <si>
    <t>Political Science-BA</t>
  </si>
  <si>
    <t>AS_POSC_BA</t>
  </si>
  <si>
    <t>AS080BOA</t>
  </si>
  <si>
    <t>Sociology - BA</t>
  </si>
  <si>
    <t>AS_SOCL_BA</t>
  </si>
  <si>
    <t>AS085BOA</t>
  </si>
  <si>
    <t>Theatre - BA</t>
  </si>
  <si>
    <t>AS_THEA_BA</t>
  </si>
  <si>
    <t>AS055BOA</t>
  </si>
  <si>
    <t>Theatre BFA</t>
  </si>
  <si>
    <t>AS_THE_BFA</t>
  </si>
  <si>
    <t>AS055BFA</t>
  </si>
  <si>
    <t>Film Studies</t>
  </si>
  <si>
    <t>AS_FILM_BA</t>
  </si>
  <si>
    <t>Art - BFA</t>
  </si>
  <si>
    <t>AS_ART_BFA</t>
  </si>
  <si>
    <t>AS053BFA</t>
  </si>
  <si>
    <t>Art Studio - BA</t>
  </si>
  <si>
    <t>AS_ASTD_BA</t>
  </si>
  <si>
    <t>AS052BOA</t>
  </si>
  <si>
    <t>Art History - BA</t>
  </si>
  <si>
    <t>AS_ARH_BA</t>
  </si>
  <si>
    <t>AS058BOA</t>
  </si>
  <si>
    <t>Music BOA</t>
  </si>
  <si>
    <t>AS_MUSC_BA</t>
  </si>
  <si>
    <t>AS070BOA</t>
  </si>
  <si>
    <t>Music Performance BOM</t>
  </si>
  <si>
    <t>AS_MPR_BOM</t>
  </si>
  <si>
    <t>AS100BOM</t>
  </si>
  <si>
    <t>Communicative Disorders - BS</t>
  </si>
  <si>
    <t>HS_COMD_BS</t>
  </si>
  <si>
    <t>HS541BOS</t>
  </si>
  <si>
    <t>Dental Hygiene - 4yr BS - HSS</t>
  </si>
  <si>
    <t>HS_DHYG_BS</t>
  </si>
  <si>
    <t>HS529BOS</t>
  </si>
  <si>
    <t>Joint Dental Hygiene- BS - HSS</t>
  </si>
  <si>
    <t>HS_JDHY_BS</t>
  </si>
  <si>
    <t>HS525BOS</t>
  </si>
  <si>
    <t>Nursing - BS</t>
  </si>
  <si>
    <t>NU_NURS_BS</t>
  </si>
  <si>
    <t>NU605BOS</t>
  </si>
  <si>
    <t>Dietetics - BS</t>
  </si>
  <si>
    <t>EL_DIET_BS</t>
  </si>
  <si>
    <t>RD235BOS</t>
  </si>
  <si>
    <t>Business Institutions - BGS</t>
  </si>
  <si>
    <t>XD_BIN_BGS</t>
  </si>
  <si>
    <t>XD811BGS</t>
  </si>
  <si>
    <t>General Business Admin - BOS</t>
  </si>
  <si>
    <t>BU_GBUS_BS</t>
  </si>
  <si>
    <t>BU305BOS</t>
  </si>
  <si>
    <t>Management - BOS</t>
  </si>
  <si>
    <t>BU_MGMT_BS</t>
  </si>
  <si>
    <t>BU330BOS</t>
  </si>
  <si>
    <t>Accounting - BS</t>
  </si>
  <si>
    <t>BU_ACCT_BS</t>
  </si>
  <si>
    <t>BU310BOS</t>
  </si>
  <si>
    <t>Finance - BS</t>
  </si>
  <si>
    <t>BU_FINC_BS</t>
  </si>
  <si>
    <t>BU345BOS</t>
  </si>
  <si>
    <t>International Business-BOS</t>
  </si>
  <si>
    <t>BU_INBU_BS</t>
  </si>
  <si>
    <t>BU370BOS</t>
  </si>
  <si>
    <t>Mgt Sci &amp; Info Systems - BS</t>
  </si>
  <si>
    <t>BU_MINF_BS</t>
  </si>
  <si>
    <t>BU336BOS</t>
  </si>
  <si>
    <t>Marketing - BS</t>
  </si>
  <si>
    <t>BU_MKTG_BS</t>
  </si>
  <si>
    <t>BU350BOS</t>
  </si>
  <si>
    <t>Textile Marketing - BS</t>
  </si>
  <si>
    <t>HS_TXMK_BS</t>
  </si>
  <si>
    <t>HS545BOS</t>
  </si>
  <si>
    <t>History BOA</t>
  </si>
  <si>
    <t>AS_HIST_BA</t>
  </si>
  <si>
    <t>AS065BOA</t>
  </si>
  <si>
    <t>GS513TCP</t>
  </si>
  <si>
    <t>Fish, Animal &amp; Vet Science</t>
  </si>
  <si>
    <t>FISH-MS</t>
  </si>
  <si>
    <t>_____MOS</t>
  </si>
  <si>
    <t>Environmental Sciences - MS</t>
  </si>
  <si>
    <t>ENSCIE-MS</t>
  </si>
  <si>
    <t>GS255MOS</t>
  </si>
  <si>
    <t>Environ Science Nat Resources</t>
  </si>
  <si>
    <t>ESNATRESMS</t>
  </si>
  <si>
    <t>GS254MOS</t>
  </si>
  <si>
    <t>GS236MOS</t>
  </si>
  <si>
    <t>Community Planning - Master</t>
  </si>
  <si>
    <t>COMMPLNG-M</t>
  </si>
  <si>
    <t>GS270MCP</t>
  </si>
  <si>
    <t>Communication Studies - MA</t>
  </si>
  <si>
    <t>COMM-MA</t>
  </si>
  <si>
    <t>GS087MOA</t>
  </si>
  <si>
    <t>Computer Science - MS</t>
  </si>
  <si>
    <t>COMPSCI-MS</t>
  </si>
  <si>
    <t>GS022MOS</t>
  </si>
  <si>
    <t>Education - MA</t>
  </si>
  <si>
    <t>EDUCATN-MA</t>
  </si>
  <si>
    <t>GS525MOA</t>
  </si>
  <si>
    <t>Physical Education - MS</t>
  </si>
  <si>
    <t>PHYSEDC-MS</t>
  </si>
  <si>
    <t>GS580MOS</t>
  </si>
  <si>
    <t>Chemical Engineering - MS</t>
  </si>
  <si>
    <t>CHEMEGR-MS</t>
  </si>
  <si>
    <t>GS410MOS</t>
  </si>
  <si>
    <t>Civil and Environmental Egr-MS</t>
  </si>
  <si>
    <t>CVENVEG-MS</t>
  </si>
  <si>
    <t>GS420MOS</t>
  </si>
  <si>
    <t>Electrical Engineering - MS</t>
  </si>
  <si>
    <t>ELECEGR-MS</t>
  </si>
  <si>
    <t>GS430MOS</t>
  </si>
  <si>
    <t>Mechanical Egr&amp;Applied Mech-MS</t>
  </si>
  <si>
    <t>MECHEGR-MS</t>
  </si>
  <si>
    <t>GS450MOS</t>
  </si>
  <si>
    <t>Ocean Engineering - MS</t>
  </si>
  <si>
    <t>OCNENGR-MS</t>
  </si>
  <si>
    <t>GS460MOS</t>
  </si>
  <si>
    <t>Manufacturing Engineering - MS</t>
  </si>
  <si>
    <t>MANFEGR-MS</t>
  </si>
  <si>
    <t>GS441MOS</t>
  </si>
  <si>
    <t>Spanish - MA</t>
  </si>
  <si>
    <t>SPANISH-MA</t>
  </si>
  <si>
    <t>GS078MOA</t>
  </si>
  <si>
    <t>Nutrition &amp; Food Science</t>
  </si>
  <si>
    <t>NTRFDSC-MS</t>
  </si>
  <si>
    <t>GS238MOS</t>
  </si>
  <si>
    <t>Human Devel &amp; Fam Std CSP Opt</t>
  </si>
  <si>
    <t>HUMNDEV-MS</t>
  </si>
  <si>
    <t>GS512MOS</t>
  </si>
  <si>
    <t>Human Devel &amp; Fam Std M&amp;FT Opt</t>
  </si>
  <si>
    <t>GS511MOS</t>
  </si>
  <si>
    <t>GS515MOS</t>
  </si>
  <si>
    <t>Textile, Fashion Merch&amp;Dsgn-MS</t>
  </si>
  <si>
    <t>TXTFASH-MS</t>
  </si>
  <si>
    <t>GS540MOS</t>
  </si>
  <si>
    <t>English -  MA</t>
  </si>
  <si>
    <t>ENGLISH-MA</t>
  </si>
  <si>
    <t>GS060MOA</t>
  </si>
  <si>
    <t>Library &amp; Info. Studies - MLIS</t>
  </si>
  <si>
    <t>LIBRY-MLIS</t>
  </si>
  <si>
    <t>GS940MLS</t>
  </si>
  <si>
    <t>Cell &amp; Molecular Biology -MS</t>
  </si>
  <si>
    <t>CELLBIO-MS</t>
  </si>
  <si>
    <t>GS008MOS</t>
  </si>
  <si>
    <t>GS007MOS</t>
  </si>
  <si>
    <t>Biological Sciences - MS</t>
  </si>
  <si>
    <t>BIOSCI-MS</t>
  </si>
  <si>
    <t>GS111MOS</t>
  </si>
  <si>
    <t>Wetland Ecological Science</t>
  </si>
  <si>
    <t>MESMWWES</t>
  </si>
  <si>
    <t>Mathematics - MS</t>
  </si>
  <si>
    <t>MATH-MS</t>
  </si>
  <si>
    <t>GS031MOS</t>
  </si>
  <si>
    <t>Statistics - MS</t>
  </si>
  <si>
    <t>STATIS-MS</t>
  </si>
  <si>
    <t>GS023MOS</t>
  </si>
  <si>
    <t>Chemistry-MS</t>
  </si>
  <si>
    <t>CHEM-MS</t>
  </si>
  <si>
    <t>GS021MOS</t>
  </si>
  <si>
    <t>Oceanography - MS</t>
  </si>
  <si>
    <t>OCNOGRP-MS</t>
  </si>
  <si>
    <t>GS960MOS</t>
  </si>
  <si>
    <t>Clinical Psychology -MA</t>
  </si>
  <si>
    <t>PSYCH MA</t>
  </si>
  <si>
    <t>GS016MOA</t>
  </si>
  <si>
    <t>School Psychology</t>
  </si>
  <si>
    <t>PSYCH MS</t>
  </si>
  <si>
    <t>GS018MOA</t>
  </si>
  <si>
    <t>Public Administration - MPA</t>
  </si>
  <si>
    <t>PUBADM-MPA</t>
  </si>
  <si>
    <t>GS046MPA</t>
  </si>
  <si>
    <t>Marine Affairs MMA/JD</t>
  </si>
  <si>
    <t>MAF-MMA/JD</t>
  </si>
  <si>
    <t>Master of Marine Affairs</t>
  </si>
  <si>
    <t>MARAFF-MMA</t>
  </si>
  <si>
    <t>GS013MMA</t>
  </si>
  <si>
    <t>Marine Affairs - MA</t>
  </si>
  <si>
    <t>MARNAFF-MA</t>
  </si>
  <si>
    <t>GS012MOA</t>
  </si>
  <si>
    <t>Environ &amp; Nat Resoures Econ</t>
  </si>
  <si>
    <t>ENRSEC-MS</t>
  </si>
  <si>
    <t>GS234MOS</t>
  </si>
  <si>
    <t>Political Science - MA</t>
  </si>
  <si>
    <t>POLISCI-MA</t>
  </si>
  <si>
    <t>GS080MOA</t>
  </si>
  <si>
    <t>Music - MM</t>
  </si>
  <si>
    <t>MUSIC-MM</t>
  </si>
  <si>
    <t>GS070MOM</t>
  </si>
  <si>
    <t>Audiology - MS</t>
  </si>
  <si>
    <t>AUDIOL-MS</t>
  </si>
  <si>
    <t>GS064MOS</t>
  </si>
  <si>
    <t>Speech-Language Pathology-MS</t>
  </si>
  <si>
    <t>SPCLANG-MS</t>
  </si>
  <si>
    <t>GS054MOS</t>
  </si>
  <si>
    <t>Clinical Laboratory Science-MS</t>
  </si>
  <si>
    <t>CLINLAB-MS</t>
  </si>
  <si>
    <t>GS035MOS</t>
  </si>
  <si>
    <t>Nursing - MS</t>
  </si>
  <si>
    <t>NURSING-MS</t>
  </si>
  <si>
    <t>GS605MOS</t>
  </si>
  <si>
    <t>Applied Pharmaceut Sci - MS</t>
  </si>
  <si>
    <t>APPHSCI-MS</t>
  </si>
  <si>
    <t>GS705MOS</t>
  </si>
  <si>
    <t>PHRMSCI-MS</t>
  </si>
  <si>
    <t>GS710MOS</t>
  </si>
  <si>
    <t>Physical Therapy - MS</t>
  </si>
  <si>
    <t>PHYSTHR-MS</t>
  </si>
  <si>
    <t>GS565MOS</t>
  </si>
  <si>
    <t>Bus Admin Fulltime MBA</t>
  </si>
  <si>
    <t>BUSADM-FT</t>
  </si>
  <si>
    <t>GS370MBA</t>
  </si>
  <si>
    <t>Business Administration - MBA</t>
  </si>
  <si>
    <t>BUSADM-MBA</t>
  </si>
  <si>
    <t>Accounting - MS</t>
  </si>
  <si>
    <t>ACCTING-MS</t>
  </si>
  <si>
    <t>GS310MOS</t>
  </si>
  <si>
    <t>LABOREL-MS</t>
  </si>
  <si>
    <t>Labor Relations &amp; Human Res-MS</t>
  </si>
  <si>
    <t>GS947MOS</t>
  </si>
  <si>
    <t>History - MA</t>
  </si>
  <si>
    <t>HISTORY-MA</t>
  </si>
  <si>
    <t>GS065MOA</t>
  </si>
  <si>
    <t>Environ Science Fish,Animal&amp;Vet</t>
  </si>
  <si>
    <t>ENSFISH</t>
  </si>
  <si>
    <t>_____PHD</t>
  </si>
  <si>
    <t>ESNATRES</t>
  </si>
  <si>
    <t>GS254PHD</t>
  </si>
  <si>
    <t>Chemical Engineering - PhD</t>
  </si>
  <si>
    <t>CHMEGR-PHD</t>
  </si>
  <si>
    <t>GS410PHD</t>
  </si>
  <si>
    <t>Electrical Engineering - PhD</t>
  </si>
  <si>
    <t>ELEEGR-PHD</t>
  </si>
  <si>
    <t>GS430PHD</t>
  </si>
  <si>
    <t>MECEGR-PHD</t>
  </si>
  <si>
    <t>GS450PHD</t>
  </si>
  <si>
    <t>Industr &amp; Manufacturing Eg PHD</t>
  </si>
  <si>
    <t>IMFEGR-PHD</t>
  </si>
  <si>
    <t>GS440PHD</t>
  </si>
  <si>
    <t>NTRFDS-PHD</t>
  </si>
  <si>
    <t>GS238PHD</t>
  </si>
  <si>
    <t>English - PHD</t>
  </si>
  <si>
    <t>ENGLSH-PHD</t>
  </si>
  <si>
    <t>GS060PHD</t>
  </si>
  <si>
    <t>Biochemistry &amp; Biophysics -PhD</t>
  </si>
  <si>
    <t>BIOCEL-PHD</t>
  </si>
  <si>
    <t>GS008PHD</t>
  </si>
  <si>
    <t>Cell &amp; Molecular Biology -PHD</t>
  </si>
  <si>
    <t>CELBIO-PH</t>
  </si>
  <si>
    <t>GS027PHD</t>
  </si>
  <si>
    <t>Chemistry-PHD</t>
  </si>
  <si>
    <t>CHEM-PHD</t>
  </si>
  <si>
    <t>GS021PHD</t>
  </si>
  <si>
    <t>Oceanography - PHD</t>
  </si>
  <si>
    <t>OCNOGR-PHD</t>
  </si>
  <si>
    <t>GS960PHD</t>
  </si>
  <si>
    <t>GS961PHD</t>
  </si>
  <si>
    <t>GS962PHD</t>
  </si>
  <si>
    <t>GS963PHD</t>
  </si>
  <si>
    <t>Clinical Psychology -PHD</t>
  </si>
  <si>
    <t>PSYCH PHD</t>
  </si>
  <si>
    <t>GS016PHD</t>
  </si>
  <si>
    <t>Psychology (Gen-Exp)</t>
  </si>
  <si>
    <t>PSYEXP</t>
  </si>
  <si>
    <t>GS017PHD</t>
  </si>
  <si>
    <t>PSYSCHOOL</t>
  </si>
  <si>
    <t>GS018PHD</t>
  </si>
  <si>
    <t>ENRSEC-PHD</t>
  </si>
  <si>
    <t>GS234PHD</t>
  </si>
  <si>
    <t>Applied Pharmaceut Sci - PHD</t>
  </si>
  <si>
    <t>APPHSC-PHD</t>
  </si>
  <si>
    <t>GS705PHD</t>
  </si>
  <si>
    <t>Pharmacology &amp; Toxicology- PHD</t>
  </si>
  <si>
    <t>PHMTOX-PHD</t>
  </si>
  <si>
    <t>GS730PHD</t>
  </si>
  <si>
    <t>Businees Administration - PhD</t>
  </si>
  <si>
    <t>BUSADM-PHD</t>
  </si>
  <si>
    <t>GS371PHD</t>
  </si>
  <si>
    <t>GS372PHD</t>
  </si>
  <si>
    <t>GS374PHD</t>
  </si>
  <si>
    <t>PH760PMD</t>
  </si>
  <si>
    <t>010901</t>
  </si>
  <si>
    <t>040301</t>
  </si>
  <si>
    <t>090101</t>
  </si>
  <si>
    <t>010699</t>
  </si>
  <si>
    <t>030103</t>
  </si>
  <si>
    <t>030205</t>
  </si>
  <si>
    <t>040601</t>
  </si>
  <si>
    <t>050201</t>
  </si>
  <si>
    <t>050207</t>
  </si>
  <si>
    <t>090401</t>
  </si>
  <si>
    <t>090902</t>
  </si>
  <si>
    <t>Academic Year 2005-2006</t>
  </si>
  <si>
    <t>EL_WSCI_BS</t>
  </si>
  <si>
    <t>Water and Soil Science - BS</t>
  </si>
  <si>
    <t>RD247BOS</t>
  </si>
  <si>
    <t>RD262BOS</t>
  </si>
  <si>
    <t>AS068BOA</t>
  </si>
  <si>
    <t>XD_ACM_BGS</t>
  </si>
  <si>
    <t>Applied Communications BGS</t>
  </si>
  <si>
    <t>XD814BGS</t>
  </si>
  <si>
    <t>RD230BOS</t>
  </si>
  <si>
    <t>AS225BOS</t>
  </si>
  <si>
    <t>AS007BOS</t>
  </si>
  <si>
    <t>ZOOLOGY-BS</t>
  </si>
  <si>
    <t>AS111BOS</t>
  </si>
  <si>
    <t>AS025BOS</t>
  </si>
  <si>
    <t>AS_PHYS_BA</t>
  </si>
  <si>
    <t>Physics -  BA</t>
  </si>
  <si>
    <t>AS047BOA</t>
  </si>
  <si>
    <t>AS062BOS</t>
  </si>
  <si>
    <t>EL_MAFF_BS</t>
  </si>
  <si>
    <t>RD263BOS</t>
  </si>
  <si>
    <t>AS_APSC_BS</t>
  </si>
  <si>
    <t>Applied Sociology - BS</t>
  </si>
  <si>
    <t>AS086BOS</t>
  </si>
  <si>
    <t>AS_MCM_BOM</t>
  </si>
  <si>
    <t>Music Composition BOM</t>
  </si>
  <si>
    <t>AS099BOM</t>
  </si>
  <si>
    <t>XD_HSA_BGS</t>
  </si>
  <si>
    <t>Health Svcs Administration BGS</t>
  </si>
  <si>
    <t>XD813BGS</t>
  </si>
  <si>
    <t>AS034BOS</t>
  </si>
  <si>
    <t>EL_CLSC_BS</t>
  </si>
  <si>
    <t>RD243BOS</t>
  </si>
  <si>
    <t>PH705BOS</t>
  </si>
  <si>
    <t>BU347BOS</t>
  </si>
  <si>
    <t>MUSIC_TCP</t>
  </si>
  <si>
    <t>GS070TCP</t>
  </si>
  <si>
    <t>GS940TCP</t>
  </si>
  <si>
    <t>GS232GCP</t>
  </si>
  <si>
    <t>GS510TCP</t>
  </si>
  <si>
    <t>GS941DAL</t>
  </si>
  <si>
    <t>GS605GCP</t>
  </si>
  <si>
    <t>LABCERT1</t>
  </si>
  <si>
    <t>GS971GCP</t>
  </si>
  <si>
    <t>GS580TCP</t>
  </si>
  <si>
    <t>ESGEOMS</t>
  </si>
  <si>
    <t>Environ Science Geosciences</t>
  </si>
  <si>
    <t>GS024MOS</t>
  </si>
  <si>
    <t>MESMRSSA</t>
  </si>
  <si>
    <t>Remote Sensing and Spacial</t>
  </si>
  <si>
    <t>GS233MOS</t>
  </si>
  <si>
    <t>GS232MOS</t>
  </si>
  <si>
    <t>GS964MOO</t>
  </si>
  <si>
    <t>PHYSCS-MS</t>
  </si>
  <si>
    <t>Physics - MS</t>
  </si>
  <si>
    <t>GS047MOS</t>
  </si>
  <si>
    <t>GS750MOS</t>
  </si>
  <si>
    <t>PHRMCOG-MS</t>
  </si>
  <si>
    <t>Pharmacognosy - MS</t>
  </si>
  <si>
    <t>GS720MOS</t>
  </si>
  <si>
    <t>PHRMTOX-MS</t>
  </si>
  <si>
    <t>Pharmacology &amp; Toxicology-MS</t>
  </si>
  <si>
    <t>GS730MOS</t>
  </si>
  <si>
    <t>ENSCIE-PHD</t>
  </si>
  <si>
    <t>Environmental Sciences - PHD</t>
  </si>
  <si>
    <t>GS255PHD</t>
  </si>
  <si>
    <t>ESPLANT</t>
  </si>
  <si>
    <t>GS236PHD</t>
  </si>
  <si>
    <t>EDUCAT-PHD</t>
  </si>
  <si>
    <t>Education - PHD</t>
  </si>
  <si>
    <t>GS525PHD</t>
  </si>
  <si>
    <t>CVEVEG-PHD</t>
  </si>
  <si>
    <t>Civil and Environmental Eg-PhD</t>
  </si>
  <si>
    <t>GS420PHD</t>
  </si>
  <si>
    <t>OCNEGR-PHD</t>
  </si>
  <si>
    <t>Ocean Engineering - PHD</t>
  </si>
  <si>
    <t>GS460PHD</t>
  </si>
  <si>
    <t>GS232PHD</t>
  </si>
  <si>
    <t>GS007PHD</t>
  </si>
  <si>
    <t>GS111PHD</t>
  </si>
  <si>
    <t>MATH-PHD</t>
  </si>
  <si>
    <t>Mathematics - PHD</t>
  </si>
  <si>
    <t>GS031PHD</t>
  </si>
  <si>
    <t>PHYSCS-PHD</t>
  </si>
  <si>
    <t>Physics - PHD</t>
  </si>
  <si>
    <t>GS047PHD</t>
  </si>
  <si>
    <t>MARAFF-PHD</t>
  </si>
  <si>
    <t>Marine Affairs - PhD</t>
  </si>
  <si>
    <t>GS012PHD</t>
  </si>
  <si>
    <t>GS235PHD</t>
  </si>
  <si>
    <t>NURSNG-PHD</t>
  </si>
  <si>
    <t>Nursing - PHD</t>
  </si>
  <si>
    <t>GS605PHD</t>
  </si>
  <si>
    <t>MEDCHM-PHD</t>
  </si>
  <si>
    <t>Medicinal Chemistry - PHD</t>
  </si>
  <si>
    <t>GS710PHD</t>
  </si>
  <si>
    <t>011201</t>
  </si>
  <si>
    <t>NOTE: some of these programs are closed or obsolete.</t>
  </si>
  <si>
    <t>Computer Science BOA</t>
  </si>
  <si>
    <t>Old Codes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</si>
</sst>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1" xfId="0" applyBorder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5.7109375" style="0" customWidth="1"/>
    <col min="4" max="4" width="14.7109375" style="50" customWidth="1"/>
    <col min="5" max="5" width="7.28125" style="0" customWidth="1"/>
    <col min="6" max="6" width="5.7109375" style="1" customWidth="1"/>
    <col min="7" max="7" width="6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6" width="8.7109375" style="0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6.7109375" style="0" customWidth="1"/>
    <col min="22" max="22" width="8.7109375" style="0" customWidth="1"/>
    <col min="23" max="23" width="7.7109375" style="0" customWidth="1"/>
    <col min="25" max="25" width="11.28125" style="0" bestFit="1" customWidth="1"/>
  </cols>
  <sheetData>
    <row r="1" spans="1:25" ht="12.75">
      <c r="A1" s="3" t="s">
        <v>11</v>
      </c>
      <c r="C1" s="1"/>
      <c r="E1" s="1"/>
      <c r="Y1" s="20"/>
    </row>
    <row r="2" spans="1:25" ht="12.75">
      <c r="A2" s="3" t="s">
        <v>10</v>
      </c>
      <c r="C2" s="1"/>
      <c r="E2" s="1"/>
      <c r="Y2" s="20"/>
    </row>
    <row r="3" spans="1:25" ht="12.75">
      <c r="A3" s="3" t="s">
        <v>182</v>
      </c>
      <c r="E3" s="1"/>
      <c r="Y3" s="20"/>
    </row>
    <row r="4" spans="1:25" ht="12.75">
      <c r="A4" s="3"/>
      <c r="C4" s="3" t="s">
        <v>17</v>
      </c>
      <c r="E4" s="1"/>
      <c r="Y4" s="20"/>
    </row>
    <row r="5" spans="1:25" ht="12.75">
      <c r="A5" s="1"/>
      <c r="C5" s="1"/>
      <c r="E5" s="1"/>
      <c r="G5" s="68" t="s">
        <v>12</v>
      </c>
      <c r="H5" s="68"/>
      <c r="I5" s="68" t="s">
        <v>14</v>
      </c>
      <c r="J5" s="68"/>
      <c r="K5" s="68" t="s">
        <v>13</v>
      </c>
      <c r="L5" s="68"/>
      <c r="M5" s="68" t="s">
        <v>15</v>
      </c>
      <c r="N5" s="68"/>
      <c r="O5" s="68" t="s">
        <v>6</v>
      </c>
      <c r="P5" s="68"/>
      <c r="Q5" s="68" t="s">
        <v>7</v>
      </c>
      <c r="R5" s="68"/>
      <c r="S5" s="68" t="s">
        <v>8</v>
      </c>
      <c r="T5" s="68"/>
      <c r="U5" s="68" t="s">
        <v>16</v>
      </c>
      <c r="V5" s="68"/>
      <c r="Y5" s="20" t="s">
        <v>750</v>
      </c>
    </row>
    <row r="6" spans="1:25" ht="12.75">
      <c r="A6" s="4" t="s">
        <v>54</v>
      </c>
      <c r="B6" s="5" t="s">
        <v>168</v>
      </c>
      <c r="C6" s="6" t="s">
        <v>5</v>
      </c>
      <c r="D6" s="51" t="s">
        <v>169</v>
      </c>
      <c r="E6" s="6" t="s">
        <v>47</v>
      </c>
      <c r="F6" s="6" t="s">
        <v>48</v>
      </c>
      <c r="G6" s="34" t="s">
        <v>0</v>
      </c>
      <c r="H6" s="34" t="s">
        <v>9</v>
      </c>
      <c r="I6" s="34" t="s">
        <v>0</v>
      </c>
      <c r="J6" s="34" t="s">
        <v>9</v>
      </c>
      <c r="K6" s="34" t="s">
        <v>0</v>
      </c>
      <c r="L6" s="34" t="s">
        <v>9</v>
      </c>
      <c r="M6" s="34" t="s">
        <v>0</v>
      </c>
      <c r="N6" s="34" t="s">
        <v>9</v>
      </c>
      <c r="O6" s="34" t="s">
        <v>0</v>
      </c>
      <c r="P6" s="34" t="s">
        <v>9</v>
      </c>
      <c r="Q6" s="34" t="s">
        <v>0</v>
      </c>
      <c r="R6" s="34" t="s">
        <v>9</v>
      </c>
      <c r="S6" s="34" t="s">
        <v>0</v>
      </c>
      <c r="T6" s="34" t="s">
        <v>9</v>
      </c>
      <c r="U6" s="34" t="s">
        <v>0</v>
      </c>
      <c r="V6" s="34" t="s">
        <v>9</v>
      </c>
      <c r="W6" s="33" t="s">
        <v>4</v>
      </c>
      <c r="Y6" s="20"/>
    </row>
    <row r="7" spans="1:25" s="20" customFormat="1" ht="12.75">
      <c r="A7" s="47" t="s">
        <v>643</v>
      </c>
      <c r="B7" s="12" t="s">
        <v>183</v>
      </c>
      <c r="C7" s="13">
        <v>5</v>
      </c>
      <c r="D7" s="12" t="s">
        <v>184</v>
      </c>
      <c r="E7" s="12" t="s">
        <v>56</v>
      </c>
      <c r="F7" s="14" t="s">
        <v>33</v>
      </c>
      <c r="G7" s="62"/>
      <c r="H7" s="12"/>
      <c r="I7" s="12"/>
      <c r="J7" s="12"/>
      <c r="K7" s="12"/>
      <c r="L7" s="12"/>
      <c r="M7" s="12"/>
      <c r="N7" s="12"/>
      <c r="O7" s="12"/>
      <c r="P7" s="12"/>
      <c r="Q7" s="12">
        <v>13</v>
      </c>
      <c r="R7" s="12">
        <v>1</v>
      </c>
      <c r="S7" s="12">
        <v>1</v>
      </c>
      <c r="T7" s="14"/>
      <c r="U7" s="26">
        <f aca="true" t="shared" si="0" ref="U7:U69">G7+I7+K7+M7+O7+Q7+S7</f>
        <v>14</v>
      </c>
      <c r="V7" s="14">
        <f aca="true" t="shared" si="1" ref="V7:V69">H7+J7+L7+N7+P7+R7+T7</f>
        <v>1</v>
      </c>
      <c r="W7" s="20">
        <f>SUM(U7:V7)</f>
        <v>15</v>
      </c>
      <c r="Y7" s="20" t="s">
        <v>185</v>
      </c>
    </row>
    <row r="8" spans="1:25" s="20" customFormat="1" ht="12.75">
      <c r="A8" s="30" t="s">
        <v>643</v>
      </c>
      <c r="B8" s="7" t="s">
        <v>186</v>
      </c>
      <c r="C8" s="8">
        <v>5</v>
      </c>
      <c r="D8" s="7" t="s">
        <v>187</v>
      </c>
      <c r="E8" s="7" t="s">
        <v>56</v>
      </c>
      <c r="F8" s="15" t="s">
        <v>33</v>
      </c>
      <c r="G8" s="58"/>
      <c r="H8" s="7"/>
      <c r="I8" s="7"/>
      <c r="J8" s="7"/>
      <c r="K8" s="7"/>
      <c r="L8" s="7"/>
      <c r="M8" s="7"/>
      <c r="N8" s="7"/>
      <c r="O8" s="7"/>
      <c r="P8" s="7"/>
      <c r="Q8" s="7">
        <v>1</v>
      </c>
      <c r="R8" s="7"/>
      <c r="S8" s="7"/>
      <c r="T8" s="15"/>
      <c r="U8" s="27">
        <f t="shared" si="0"/>
        <v>1</v>
      </c>
      <c r="V8" s="15">
        <f t="shared" si="1"/>
        <v>0</v>
      </c>
      <c r="W8" s="20">
        <f aca="true" t="shared" si="2" ref="W8:W69">SUM(U8:V8)</f>
        <v>1</v>
      </c>
      <c r="Y8" s="20" t="s">
        <v>185</v>
      </c>
    </row>
    <row r="9" spans="1:25" s="20" customFormat="1" ht="12.75">
      <c r="A9" s="30" t="s">
        <v>640</v>
      </c>
      <c r="B9" s="7" t="s">
        <v>188</v>
      </c>
      <c r="C9" s="8">
        <v>5</v>
      </c>
      <c r="D9" s="7" t="s">
        <v>189</v>
      </c>
      <c r="E9" s="7" t="s">
        <v>56</v>
      </c>
      <c r="F9" s="15" t="s">
        <v>33</v>
      </c>
      <c r="G9" s="58"/>
      <c r="H9" s="7"/>
      <c r="I9" s="7"/>
      <c r="J9" s="7">
        <v>1</v>
      </c>
      <c r="K9" s="7"/>
      <c r="L9" s="7"/>
      <c r="M9" s="7"/>
      <c r="N9" s="7"/>
      <c r="O9" s="7"/>
      <c r="P9" s="7"/>
      <c r="Q9" s="7">
        <v>4</v>
      </c>
      <c r="R9" s="7">
        <v>24</v>
      </c>
      <c r="S9" s="7"/>
      <c r="T9" s="15">
        <v>3</v>
      </c>
      <c r="U9" s="27">
        <f t="shared" si="0"/>
        <v>4</v>
      </c>
      <c r="V9" s="15">
        <f t="shared" si="1"/>
        <v>28</v>
      </c>
      <c r="W9" s="20">
        <f t="shared" si="2"/>
        <v>32</v>
      </c>
      <c r="Y9" s="20" t="s">
        <v>190</v>
      </c>
    </row>
    <row r="10" spans="1:25" s="20" customFormat="1" ht="12.75">
      <c r="A10" s="30" t="s">
        <v>644</v>
      </c>
      <c r="B10" s="7" t="s">
        <v>191</v>
      </c>
      <c r="C10" s="8">
        <v>5</v>
      </c>
      <c r="D10" s="7" t="s">
        <v>192</v>
      </c>
      <c r="E10" s="7" t="s">
        <v>56</v>
      </c>
      <c r="F10" s="15" t="s">
        <v>33</v>
      </c>
      <c r="G10" s="58"/>
      <c r="H10" s="7"/>
      <c r="I10" s="7"/>
      <c r="J10" s="7"/>
      <c r="K10" s="7"/>
      <c r="L10" s="7"/>
      <c r="M10" s="7"/>
      <c r="N10" s="7"/>
      <c r="O10" s="7"/>
      <c r="P10" s="7"/>
      <c r="Q10" s="7">
        <v>8</v>
      </c>
      <c r="R10" s="7">
        <v>4</v>
      </c>
      <c r="S10" s="7"/>
      <c r="T10" s="15">
        <v>1</v>
      </c>
      <c r="U10" s="27">
        <f t="shared" si="0"/>
        <v>8</v>
      </c>
      <c r="V10" s="15">
        <f t="shared" si="1"/>
        <v>5</v>
      </c>
      <c r="W10" s="20">
        <f t="shared" si="2"/>
        <v>13</v>
      </c>
      <c r="Y10" s="20" t="s">
        <v>193</v>
      </c>
    </row>
    <row r="11" spans="1:25" s="20" customFormat="1" ht="12.75">
      <c r="A11" s="30" t="s">
        <v>2</v>
      </c>
      <c r="B11" s="7" t="s">
        <v>194</v>
      </c>
      <c r="C11" s="8">
        <v>5</v>
      </c>
      <c r="D11" s="7" t="s">
        <v>195</v>
      </c>
      <c r="E11" s="7" t="s">
        <v>56</v>
      </c>
      <c r="F11" s="15" t="s">
        <v>33</v>
      </c>
      <c r="G11" s="58"/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v>1</v>
      </c>
      <c r="S11" s="7"/>
      <c r="T11" s="15"/>
      <c r="U11" s="27">
        <f t="shared" si="0"/>
        <v>0</v>
      </c>
      <c r="V11" s="15">
        <f t="shared" si="1"/>
        <v>1</v>
      </c>
      <c r="W11" s="20">
        <f t="shared" si="2"/>
        <v>1</v>
      </c>
      <c r="Y11" s="20" t="s">
        <v>196</v>
      </c>
    </row>
    <row r="12" spans="1:25" s="20" customFormat="1" ht="12.75">
      <c r="A12" s="30" t="s">
        <v>645</v>
      </c>
      <c r="B12" s="7" t="s">
        <v>197</v>
      </c>
      <c r="C12" s="8">
        <v>5</v>
      </c>
      <c r="D12" s="7" t="s">
        <v>198</v>
      </c>
      <c r="E12" s="7" t="s">
        <v>56</v>
      </c>
      <c r="F12" s="15" t="s">
        <v>33</v>
      </c>
      <c r="G12" s="58"/>
      <c r="H12" s="7"/>
      <c r="I12" s="7"/>
      <c r="J12" s="7"/>
      <c r="K12" s="7"/>
      <c r="L12" s="7"/>
      <c r="M12" s="7">
        <v>1</v>
      </c>
      <c r="N12" s="7"/>
      <c r="O12" s="7"/>
      <c r="P12" s="7"/>
      <c r="Q12" s="7">
        <v>7</v>
      </c>
      <c r="R12" s="7">
        <v>6</v>
      </c>
      <c r="S12" s="7">
        <v>1</v>
      </c>
      <c r="T12" s="15"/>
      <c r="U12" s="27">
        <f t="shared" si="0"/>
        <v>9</v>
      </c>
      <c r="V12" s="15">
        <f t="shared" si="1"/>
        <v>6</v>
      </c>
      <c r="W12" s="20">
        <f t="shared" si="2"/>
        <v>15</v>
      </c>
      <c r="Y12" s="20" t="s">
        <v>199</v>
      </c>
    </row>
    <row r="13" spans="1:25" s="20" customFormat="1" ht="12.75">
      <c r="A13" s="30" t="s">
        <v>645</v>
      </c>
      <c r="B13" s="7" t="s">
        <v>200</v>
      </c>
      <c r="C13" s="8">
        <v>5</v>
      </c>
      <c r="D13" s="7" t="s">
        <v>201</v>
      </c>
      <c r="E13" s="7" t="s">
        <v>56</v>
      </c>
      <c r="F13" s="15" t="s">
        <v>33</v>
      </c>
      <c r="G13" s="58"/>
      <c r="H13" s="7"/>
      <c r="I13" s="7">
        <v>1</v>
      </c>
      <c r="J13" s="7"/>
      <c r="K13" s="7"/>
      <c r="L13" s="7"/>
      <c r="M13" s="7"/>
      <c r="N13" s="7"/>
      <c r="O13" s="7"/>
      <c r="P13" s="7">
        <v>1</v>
      </c>
      <c r="Q13" s="7">
        <v>4</v>
      </c>
      <c r="R13" s="7">
        <v>1</v>
      </c>
      <c r="S13" s="7"/>
      <c r="T13" s="15"/>
      <c r="U13" s="27">
        <f t="shared" si="0"/>
        <v>5</v>
      </c>
      <c r="V13" s="15">
        <f t="shared" si="1"/>
        <v>2</v>
      </c>
      <c r="W13" s="20">
        <f t="shared" si="2"/>
        <v>7</v>
      </c>
      <c r="Y13" s="20" t="s">
        <v>202</v>
      </c>
    </row>
    <row r="14" spans="1:25" s="20" customFormat="1" ht="12.75">
      <c r="A14" s="30" t="s">
        <v>170</v>
      </c>
      <c r="B14" s="7" t="s">
        <v>203</v>
      </c>
      <c r="C14" s="8">
        <v>5</v>
      </c>
      <c r="D14" s="7" t="s">
        <v>204</v>
      </c>
      <c r="E14" s="7" t="s">
        <v>56</v>
      </c>
      <c r="F14" s="15" t="s">
        <v>33</v>
      </c>
      <c r="G14" s="58"/>
      <c r="H14" s="7"/>
      <c r="I14" s="7"/>
      <c r="J14" s="7"/>
      <c r="K14" s="7"/>
      <c r="L14" s="7"/>
      <c r="M14" s="7"/>
      <c r="N14" s="7"/>
      <c r="O14" s="7"/>
      <c r="P14" s="7"/>
      <c r="Q14" s="7">
        <v>8</v>
      </c>
      <c r="R14" s="7">
        <v>3</v>
      </c>
      <c r="S14" s="7">
        <v>1</v>
      </c>
      <c r="T14" s="15">
        <v>1</v>
      </c>
      <c r="U14" s="27">
        <f t="shared" si="0"/>
        <v>9</v>
      </c>
      <c r="V14" s="15">
        <f t="shared" si="1"/>
        <v>4</v>
      </c>
      <c r="W14" s="20">
        <f t="shared" si="2"/>
        <v>13</v>
      </c>
      <c r="Y14" s="20" t="s">
        <v>205</v>
      </c>
    </row>
    <row r="15" spans="1:25" s="20" customFormat="1" ht="12.75">
      <c r="A15" s="30" t="s">
        <v>171</v>
      </c>
      <c r="B15" s="7" t="s">
        <v>59</v>
      </c>
      <c r="C15" s="8">
        <v>5</v>
      </c>
      <c r="D15" s="7" t="s">
        <v>58</v>
      </c>
      <c r="E15" s="7" t="s">
        <v>56</v>
      </c>
      <c r="F15" s="15" t="s">
        <v>33</v>
      </c>
      <c r="G15" s="58"/>
      <c r="H15" s="7"/>
      <c r="I15" s="7"/>
      <c r="J15" s="7"/>
      <c r="K15" s="7"/>
      <c r="L15" s="7"/>
      <c r="M15" s="7"/>
      <c r="N15" s="7"/>
      <c r="O15" s="7"/>
      <c r="P15" s="7"/>
      <c r="Q15" s="7"/>
      <c r="R15" s="7">
        <v>1</v>
      </c>
      <c r="S15" s="7"/>
      <c r="T15" s="15"/>
      <c r="U15" s="27">
        <f t="shared" si="0"/>
        <v>0</v>
      </c>
      <c r="V15" s="15">
        <f t="shared" si="1"/>
        <v>1</v>
      </c>
      <c r="W15" s="20">
        <f t="shared" si="2"/>
        <v>1</v>
      </c>
      <c r="Y15" s="20" t="s">
        <v>206</v>
      </c>
    </row>
    <row r="16" spans="1:25" s="20" customFormat="1" ht="12.75">
      <c r="A16" s="30" t="s">
        <v>171</v>
      </c>
      <c r="B16" s="7" t="s">
        <v>207</v>
      </c>
      <c r="C16" s="8">
        <v>5</v>
      </c>
      <c r="D16" s="7" t="s">
        <v>208</v>
      </c>
      <c r="E16" s="7" t="s">
        <v>56</v>
      </c>
      <c r="F16" s="15" t="s">
        <v>33</v>
      </c>
      <c r="G16" s="58"/>
      <c r="H16" s="7"/>
      <c r="I16" s="7"/>
      <c r="J16" s="7"/>
      <c r="K16" s="7"/>
      <c r="L16" s="7"/>
      <c r="M16" s="7"/>
      <c r="N16" s="7"/>
      <c r="O16" s="7"/>
      <c r="P16" s="7"/>
      <c r="Q16" s="7">
        <v>3</v>
      </c>
      <c r="R16" s="7">
        <v>18</v>
      </c>
      <c r="S16" s="7"/>
      <c r="T16" s="15">
        <v>1</v>
      </c>
      <c r="U16" s="27">
        <f t="shared" si="0"/>
        <v>3</v>
      </c>
      <c r="V16" s="15">
        <f t="shared" si="1"/>
        <v>19</v>
      </c>
      <c r="W16" s="20">
        <f t="shared" si="2"/>
        <v>22</v>
      </c>
      <c r="Y16" s="20" t="s">
        <v>209</v>
      </c>
    </row>
    <row r="17" spans="1:25" s="20" customFormat="1" ht="12.75">
      <c r="A17" s="30" t="s">
        <v>646</v>
      </c>
      <c r="B17" s="7" t="s">
        <v>210</v>
      </c>
      <c r="C17" s="8">
        <v>5</v>
      </c>
      <c r="D17" s="7" t="s">
        <v>211</v>
      </c>
      <c r="E17" s="7" t="s">
        <v>56</v>
      </c>
      <c r="F17" s="15" t="s">
        <v>33</v>
      </c>
      <c r="G17" s="58"/>
      <c r="H17" s="7"/>
      <c r="I17" s="7">
        <v>1</v>
      </c>
      <c r="J17" s="7"/>
      <c r="K17" s="7"/>
      <c r="L17" s="7"/>
      <c r="M17" s="7"/>
      <c r="N17" s="7"/>
      <c r="O17" s="7"/>
      <c r="P17" s="7"/>
      <c r="Q17" s="7">
        <v>7</v>
      </c>
      <c r="R17" s="7">
        <v>4</v>
      </c>
      <c r="S17" s="7">
        <v>1</v>
      </c>
      <c r="T17" s="15">
        <v>2</v>
      </c>
      <c r="U17" s="27">
        <f t="shared" si="0"/>
        <v>9</v>
      </c>
      <c r="V17" s="15">
        <f t="shared" si="1"/>
        <v>6</v>
      </c>
      <c r="W17" s="20">
        <f t="shared" si="2"/>
        <v>15</v>
      </c>
      <c r="Y17" s="20" t="s">
        <v>212</v>
      </c>
    </row>
    <row r="18" spans="1:25" s="20" customFormat="1" ht="12.75">
      <c r="A18" s="30" t="s">
        <v>647</v>
      </c>
      <c r="B18" s="7" t="s">
        <v>213</v>
      </c>
      <c r="C18" s="8">
        <v>5</v>
      </c>
      <c r="D18" s="7" t="s">
        <v>214</v>
      </c>
      <c r="E18" s="7" t="s">
        <v>22</v>
      </c>
      <c r="F18" s="15" t="s">
        <v>37</v>
      </c>
      <c r="G18" s="58"/>
      <c r="H18" s="7"/>
      <c r="I18" s="7"/>
      <c r="J18" s="7"/>
      <c r="K18" s="7"/>
      <c r="L18" s="7"/>
      <c r="M18" s="7"/>
      <c r="N18" s="7"/>
      <c r="O18" s="7">
        <v>1</v>
      </c>
      <c r="P18" s="7"/>
      <c r="Q18" s="7"/>
      <c r="R18" s="7"/>
      <c r="S18" s="7"/>
      <c r="T18" s="15"/>
      <c r="U18" s="27">
        <f t="shared" si="0"/>
        <v>1</v>
      </c>
      <c r="V18" s="15">
        <f t="shared" si="1"/>
        <v>0</v>
      </c>
      <c r="W18" s="20">
        <f t="shared" si="2"/>
        <v>1</v>
      </c>
      <c r="Y18" s="20" t="s">
        <v>215</v>
      </c>
    </row>
    <row r="19" spans="1:25" s="20" customFormat="1" ht="12.75">
      <c r="A19" s="30" t="s">
        <v>648</v>
      </c>
      <c r="B19" s="7" t="s">
        <v>216</v>
      </c>
      <c r="C19" s="8">
        <v>5</v>
      </c>
      <c r="D19" s="7" t="s">
        <v>217</v>
      </c>
      <c r="E19" s="7" t="s">
        <v>22</v>
      </c>
      <c r="F19" s="15" t="s">
        <v>34</v>
      </c>
      <c r="G19" s="58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2</v>
      </c>
      <c r="S19" s="7"/>
      <c r="T19" s="15">
        <v>1</v>
      </c>
      <c r="U19" s="27">
        <f t="shared" si="0"/>
        <v>0</v>
      </c>
      <c r="V19" s="15">
        <f t="shared" si="1"/>
        <v>3</v>
      </c>
      <c r="W19" s="20">
        <f t="shared" si="2"/>
        <v>3</v>
      </c>
      <c r="Y19" s="20" t="s">
        <v>218</v>
      </c>
    </row>
    <row r="20" spans="1:25" s="20" customFormat="1" ht="12.75">
      <c r="A20" s="30" t="s">
        <v>642</v>
      </c>
      <c r="B20" s="7" t="s">
        <v>219</v>
      </c>
      <c r="C20" s="8">
        <v>5</v>
      </c>
      <c r="D20" s="7" t="s">
        <v>220</v>
      </c>
      <c r="E20" s="7" t="s">
        <v>22</v>
      </c>
      <c r="F20" s="15" t="s">
        <v>37</v>
      </c>
      <c r="G20" s="58">
        <v>2</v>
      </c>
      <c r="H20" s="7"/>
      <c r="I20" s="7">
        <v>5</v>
      </c>
      <c r="J20" s="7">
        <v>5</v>
      </c>
      <c r="K20" s="7"/>
      <c r="L20" s="7"/>
      <c r="M20" s="7"/>
      <c r="N20" s="7">
        <v>2</v>
      </c>
      <c r="O20" s="7">
        <v>1</v>
      </c>
      <c r="P20" s="7">
        <v>5</v>
      </c>
      <c r="Q20" s="7">
        <v>55</v>
      </c>
      <c r="R20" s="7">
        <v>94</v>
      </c>
      <c r="S20" s="7">
        <v>3</v>
      </c>
      <c r="T20" s="15">
        <v>7</v>
      </c>
      <c r="U20" s="27">
        <f t="shared" si="0"/>
        <v>66</v>
      </c>
      <c r="V20" s="15">
        <f t="shared" si="1"/>
        <v>113</v>
      </c>
      <c r="W20" s="20">
        <f t="shared" si="2"/>
        <v>179</v>
      </c>
      <c r="Y20" s="20" t="s">
        <v>221</v>
      </c>
    </row>
    <row r="21" spans="1:25" s="20" customFormat="1" ht="12.75">
      <c r="A21" s="30" t="s">
        <v>649</v>
      </c>
      <c r="B21" s="7" t="s">
        <v>222</v>
      </c>
      <c r="C21" s="8">
        <v>5</v>
      </c>
      <c r="D21" s="7" t="s">
        <v>223</v>
      </c>
      <c r="E21" s="7" t="s">
        <v>22</v>
      </c>
      <c r="F21" s="15" t="s">
        <v>37</v>
      </c>
      <c r="G21" s="58"/>
      <c r="H21" s="7"/>
      <c r="I21" s="7"/>
      <c r="J21" s="7"/>
      <c r="K21" s="7"/>
      <c r="L21" s="7"/>
      <c r="M21" s="7"/>
      <c r="N21" s="7">
        <v>2</v>
      </c>
      <c r="O21" s="7"/>
      <c r="P21" s="7"/>
      <c r="Q21" s="7">
        <v>8</v>
      </c>
      <c r="R21" s="7">
        <v>18</v>
      </c>
      <c r="S21" s="7">
        <v>1</v>
      </c>
      <c r="T21" s="15">
        <v>2</v>
      </c>
      <c r="U21" s="27">
        <f t="shared" si="0"/>
        <v>9</v>
      </c>
      <c r="V21" s="15">
        <f t="shared" si="1"/>
        <v>22</v>
      </c>
      <c r="W21" s="20">
        <f t="shared" si="2"/>
        <v>31</v>
      </c>
      <c r="Y21" s="20" t="s">
        <v>224</v>
      </c>
    </row>
    <row r="22" spans="1:25" s="20" customFormat="1" ht="12.75">
      <c r="A22" s="30" t="s">
        <v>650</v>
      </c>
      <c r="B22" s="7" t="s">
        <v>225</v>
      </c>
      <c r="C22" s="8">
        <v>5</v>
      </c>
      <c r="D22" s="7" t="s">
        <v>226</v>
      </c>
      <c r="E22" s="7" t="s">
        <v>22</v>
      </c>
      <c r="F22" s="15" t="s">
        <v>37</v>
      </c>
      <c r="G22" s="58"/>
      <c r="H22" s="7"/>
      <c r="I22" s="7"/>
      <c r="J22" s="7"/>
      <c r="K22" s="7"/>
      <c r="L22" s="7"/>
      <c r="M22" s="7"/>
      <c r="N22" s="7"/>
      <c r="O22" s="7"/>
      <c r="P22" s="7"/>
      <c r="Q22" s="7">
        <v>1</v>
      </c>
      <c r="R22" s="7">
        <v>6</v>
      </c>
      <c r="S22" s="7"/>
      <c r="T22" s="15"/>
      <c r="U22" s="27">
        <f t="shared" si="0"/>
        <v>1</v>
      </c>
      <c r="V22" s="15">
        <f t="shared" si="1"/>
        <v>6</v>
      </c>
      <c r="W22" s="20">
        <f t="shared" si="2"/>
        <v>7</v>
      </c>
      <c r="Y22" s="20" t="s">
        <v>227</v>
      </c>
    </row>
    <row r="23" spans="1:25" s="20" customFormat="1" ht="12.75">
      <c r="A23" s="36">
        <v>110101</v>
      </c>
      <c r="B23" s="7" t="s">
        <v>749</v>
      </c>
      <c r="C23" s="8">
        <v>5</v>
      </c>
      <c r="D23" s="7" t="s">
        <v>228</v>
      </c>
      <c r="E23" s="7" t="s">
        <v>22</v>
      </c>
      <c r="F23" s="15" t="s">
        <v>38</v>
      </c>
      <c r="G23" s="58"/>
      <c r="H23" s="7">
        <v>1</v>
      </c>
      <c r="I23" s="7"/>
      <c r="J23" s="7"/>
      <c r="K23" s="7"/>
      <c r="L23" s="7"/>
      <c r="M23" s="7">
        <v>1</v>
      </c>
      <c r="N23" s="7"/>
      <c r="O23" s="7"/>
      <c r="P23" s="7"/>
      <c r="Q23" s="7">
        <v>5</v>
      </c>
      <c r="R23" s="7">
        <v>1</v>
      </c>
      <c r="S23" s="7"/>
      <c r="T23" s="15"/>
      <c r="U23" s="27">
        <f t="shared" si="0"/>
        <v>6</v>
      </c>
      <c r="V23" s="15">
        <f t="shared" si="1"/>
        <v>2</v>
      </c>
      <c r="W23" s="20">
        <f t="shared" si="2"/>
        <v>8</v>
      </c>
      <c r="Y23" s="20" t="s">
        <v>229</v>
      </c>
    </row>
    <row r="24" spans="1:25" s="20" customFormat="1" ht="12.75">
      <c r="A24" s="36">
        <v>110101</v>
      </c>
      <c r="B24" s="7" t="s">
        <v>230</v>
      </c>
      <c r="C24" s="8">
        <v>5</v>
      </c>
      <c r="D24" s="7" t="s">
        <v>231</v>
      </c>
      <c r="E24" s="7" t="s">
        <v>22</v>
      </c>
      <c r="F24" s="15" t="s">
        <v>38</v>
      </c>
      <c r="G24" s="58"/>
      <c r="H24" s="7"/>
      <c r="I24" s="7"/>
      <c r="J24" s="7"/>
      <c r="K24" s="7"/>
      <c r="L24" s="7"/>
      <c r="M24" s="7">
        <v>1</v>
      </c>
      <c r="N24" s="7"/>
      <c r="O24" s="7">
        <v>2</v>
      </c>
      <c r="P24" s="7"/>
      <c r="Q24" s="7">
        <v>10</v>
      </c>
      <c r="R24" s="7">
        <v>1</v>
      </c>
      <c r="S24" s="7">
        <v>1</v>
      </c>
      <c r="T24" s="15"/>
      <c r="U24" s="27">
        <f t="shared" si="0"/>
        <v>14</v>
      </c>
      <c r="V24" s="15">
        <f t="shared" si="1"/>
        <v>1</v>
      </c>
      <c r="W24" s="20">
        <f t="shared" si="2"/>
        <v>15</v>
      </c>
      <c r="Y24" s="20" t="s">
        <v>232</v>
      </c>
    </row>
    <row r="25" spans="1:25" s="20" customFormat="1" ht="12.75">
      <c r="A25" s="36">
        <v>131202</v>
      </c>
      <c r="B25" s="7" t="s">
        <v>233</v>
      </c>
      <c r="C25" s="8">
        <v>5</v>
      </c>
      <c r="D25" s="7" t="s">
        <v>234</v>
      </c>
      <c r="E25" s="7" t="s">
        <v>35</v>
      </c>
      <c r="F25" s="15" t="s">
        <v>35</v>
      </c>
      <c r="G25" s="58"/>
      <c r="H25" s="7"/>
      <c r="I25" s="7"/>
      <c r="J25" s="7"/>
      <c r="K25" s="7"/>
      <c r="L25" s="7"/>
      <c r="M25" s="7"/>
      <c r="N25" s="7"/>
      <c r="O25" s="7"/>
      <c r="P25" s="7"/>
      <c r="Q25" s="7">
        <v>2</v>
      </c>
      <c r="R25" s="7">
        <v>51</v>
      </c>
      <c r="S25" s="7"/>
      <c r="T25" s="15">
        <v>1</v>
      </c>
      <c r="U25" s="27">
        <f t="shared" si="0"/>
        <v>2</v>
      </c>
      <c r="V25" s="15">
        <f t="shared" si="1"/>
        <v>52</v>
      </c>
      <c r="W25" s="20">
        <f t="shared" si="2"/>
        <v>54</v>
      </c>
      <c r="Y25" s="20" t="s">
        <v>235</v>
      </c>
    </row>
    <row r="26" spans="1:25" s="20" customFormat="1" ht="12.75">
      <c r="A26" s="36">
        <v>131205</v>
      </c>
      <c r="B26" s="7" t="s">
        <v>236</v>
      </c>
      <c r="C26" s="8">
        <v>5</v>
      </c>
      <c r="D26" s="7" t="s">
        <v>237</v>
      </c>
      <c r="E26" s="7" t="s">
        <v>35</v>
      </c>
      <c r="F26" s="15" t="s">
        <v>35</v>
      </c>
      <c r="G26" s="58"/>
      <c r="H26" s="7"/>
      <c r="I26" s="7">
        <v>1</v>
      </c>
      <c r="J26" s="7">
        <v>1</v>
      </c>
      <c r="K26" s="7"/>
      <c r="L26" s="7"/>
      <c r="M26" s="7"/>
      <c r="N26" s="7"/>
      <c r="O26" s="7"/>
      <c r="P26" s="7"/>
      <c r="Q26" s="7">
        <v>15</v>
      </c>
      <c r="R26" s="7">
        <v>18</v>
      </c>
      <c r="S26" s="7">
        <v>1</v>
      </c>
      <c r="T26" s="15">
        <v>2</v>
      </c>
      <c r="U26" s="27">
        <f t="shared" si="0"/>
        <v>17</v>
      </c>
      <c r="V26" s="15">
        <f t="shared" si="1"/>
        <v>21</v>
      </c>
      <c r="W26" s="20">
        <f t="shared" si="2"/>
        <v>38</v>
      </c>
      <c r="Y26" s="20" t="s">
        <v>238</v>
      </c>
    </row>
    <row r="27" spans="1:25" s="20" customFormat="1" ht="12.75">
      <c r="A27" s="36">
        <v>131205</v>
      </c>
      <c r="B27" s="7" t="s">
        <v>239</v>
      </c>
      <c r="C27" s="8">
        <v>5</v>
      </c>
      <c r="D27" s="7" t="s">
        <v>240</v>
      </c>
      <c r="E27" s="7" t="s">
        <v>35</v>
      </c>
      <c r="F27" s="15" t="s">
        <v>35</v>
      </c>
      <c r="G27" s="58"/>
      <c r="H27" s="7"/>
      <c r="I27" s="7"/>
      <c r="J27" s="7"/>
      <c r="K27" s="7"/>
      <c r="L27" s="7">
        <v>1</v>
      </c>
      <c r="M27" s="7"/>
      <c r="N27" s="7"/>
      <c r="O27" s="7"/>
      <c r="P27" s="7"/>
      <c r="Q27" s="7">
        <v>1</v>
      </c>
      <c r="R27" s="7"/>
      <c r="S27" s="7">
        <v>1</v>
      </c>
      <c r="T27" s="15"/>
      <c r="U27" s="27">
        <f t="shared" si="0"/>
        <v>2</v>
      </c>
      <c r="V27" s="15">
        <f t="shared" si="1"/>
        <v>1</v>
      </c>
      <c r="W27" s="20">
        <f t="shared" si="2"/>
        <v>3</v>
      </c>
      <c r="Y27" s="20" t="s">
        <v>241</v>
      </c>
    </row>
    <row r="28" spans="1:25" s="20" customFormat="1" ht="12.75">
      <c r="A28" s="36">
        <v>131312</v>
      </c>
      <c r="B28" s="7" t="s">
        <v>242</v>
      </c>
      <c r="C28" s="8">
        <v>5</v>
      </c>
      <c r="D28" s="7" t="s">
        <v>243</v>
      </c>
      <c r="E28" s="7" t="s">
        <v>22</v>
      </c>
      <c r="F28" s="15" t="s">
        <v>3</v>
      </c>
      <c r="G28" s="58"/>
      <c r="H28" s="7"/>
      <c r="I28" s="7"/>
      <c r="J28" s="7"/>
      <c r="K28" s="7"/>
      <c r="L28" s="7"/>
      <c r="M28" s="7"/>
      <c r="N28" s="7"/>
      <c r="O28" s="7"/>
      <c r="P28" s="7"/>
      <c r="Q28" s="7">
        <v>4</v>
      </c>
      <c r="R28" s="7">
        <v>7</v>
      </c>
      <c r="S28" s="7"/>
      <c r="T28" s="15"/>
      <c r="U28" s="27">
        <f t="shared" si="0"/>
        <v>4</v>
      </c>
      <c r="V28" s="15">
        <f t="shared" si="1"/>
        <v>7</v>
      </c>
      <c r="W28" s="20">
        <f t="shared" si="2"/>
        <v>11</v>
      </c>
      <c r="Y28" s="20" t="s">
        <v>244</v>
      </c>
    </row>
    <row r="29" spans="1:25" s="20" customFormat="1" ht="12.75">
      <c r="A29" s="36">
        <v>131314</v>
      </c>
      <c r="B29" s="7" t="s">
        <v>245</v>
      </c>
      <c r="C29" s="8">
        <v>5</v>
      </c>
      <c r="D29" s="7" t="s">
        <v>246</v>
      </c>
      <c r="E29" s="7" t="s">
        <v>35</v>
      </c>
      <c r="F29" s="15" t="s">
        <v>35</v>
      </c>
      <c r="G29" s="58"/>
      <c r="H29" s="7"/>
      <c r="I29" s="7">
        <v>1</v>
      </c>
      <c r="J29" s="7"/>
      <c r="K29" s="7"/>
      <c r="L29" s="7"/>
      <c r="M29" s="7"/>
      <c r="N29" s="7"/>
      <c r="O29" s="7"/>
      <c r="P29" s="7"/>
      <c r="Q29" s="7">
        <v>30</v>
      </c>
      <c r="R29" s="7">
        <v>23</v>
      </c>
      <c r="S29" s="7">
        <v>2</v>
      </c>
      <c r="T29" s="15">
        <v>1</v>
      </c>
      <c r="U29" s="27">
        <f t="shared" si="0"/>
        <v>33</v>
      </c>
      <c r="V29" s="15">
        <f t="shared" si="1"/>
        <v>24</v>
      </c>
      <c r="W29" s="20">
        <f t="shared" si="2"/>
        <v>57</v>
      </c>
      <c r="Y29" s="20" t="s">
        <v>247</v>
      </c>
    </row>
    <row r="30" spans="1:25" s="20" customFormat="1" ht="12.75">
      <c r="A30" s="36">
        <v>140501</v>
      </c>
      <c r="B30" s="7" t="s">
        <v>248</v>
      </c>
      <c r="C30" s="8">
        <v>5</v>
      </c>
      <c r="D30" s="7" t="s">
        <v>249</v>
      </c>
      <c r="E30" s="7" t="s">
        <v>62</v>
      </c>
      <c r="F30" s="15" t="s">
        <v>39</v>
      </c>
      <c r="G30" s="58"/>
      <c r="H30" s="7">
        <v>1</v>
      </c>
      <c r="I30" s="7"/>
      <c r="J30" s="7"/>
      <c r="K30" s="7"/>
      <c r="L30" s="7"/>
      <c r="M30" s="7"/>
      <c r="N30" s="7"/>
      <c r="O30" s="7"/>
      <c r="P30" s="7"/>
      <c r="Q30" s="7">
        <v>4</v>
      </c>
      <c r="R30" s="7">
        <v>7</v>
      </c>
      <c r="S30" s="7"/>
      <c r="T30" s="15"/>
      <c r="U30" s="27">
        <f t="shared" si="0"/>
        <v>4</v>
      </c>
      <c r="V30" s="15">
        <f t="shared" si="1"/>
        <v>8</v>
      </c>
      <c r="W30" s="20">
        <f t="shared" si="2"/>
        <v>12</v>
      </c>
      <c r="Y30" s="20" t="s">
        <v>250</v>
      </c>
    </row>
    <row r="31" spans="1:25" s="20" customFormat="1" ht="12.75">
      <c r="A31" s="36">
        <v>140701</v>
      </c>
      <c r="B31" s="7" t="s">
        <v>251</v>
      </c>
      <c r="C31" s="8">
        <v>5</v>
      </c>
      <c r="D31" s="7" t="s">
        <v>252</v>
      </c>
      <c r="E31" s="7" t="s">
        <v>62</v>
      </c>
      <c r="F31" s="15" t="s">
        <v>39</v>
      </c>
      <c r="G31" s="58"/>
      <c r="H31" s="7">
        <v>1</v>
      </c>
      <c r="I31" s="7"/>
      <c r="J31" s="7"/>
      <c r="K31" s="7"/>
      <c r="L31" s="7"/>
      <c r="M31" s="7"/>
      <c r="N31" s="7"/>
      <c r="O31" s="7"/>
      <c r="P31" s="7"/>
      <c r="Q31" s="7">
        <v>8</v>
      </c>
      <c r="R31" s="7">
        <v>4</v>
      </c>
      <c r="S31" s="7">
        <v>1</v>
      </c>
      <c r="T31" s="15"/>
      <c r="U31" s="27">
        <f t="shared" si="0"/>
        <v>9</v>
      </c>
      <c r="V31" s="15">
        <f t="shared" si="1"/>
        <v>5</v>
      </c>
      <c r="W31" s="20">
        <f t="shared" si="2"/>
        <v>14</v>
      </c>
      <c r="Y31" s="20" t="s">
        <v>253</v>
      </c>
    </row>
    <row r="32" spans="1:25" s="20" customFormat="1" ht="12.75">
      <c r="A32" s="36">
        <v>140801</v>
      </c>
      <c r="B32" s="7" t="s">
        <v>254</v>
      </c>
      <c r="C32" s="8">
        <v>5</v>
      </c>
      <c r="D32" s="7" t="s">
        <v>255</v>
      </c>
      <c r="E32" s="7" t="s">
        <v>62</v>
      </c>
      <c r="F32" s="15" t="s">
        <v>39</v>
      </c>
      <c r="G32" s="58"/>
      <c r="H32" s="7"/>
      <c r="I32" s="7"/>
      <c r="J32" s="7"/>
      <c r="K32" s="7"/>
      <c r="L32" s="7"/>
      <c r="M32" s="7"/>
      <c r="N32" s="7"/>
      <c r="O32" s="7">
        <v>1</v>
      </c>
      <c r="P32" s="7">
        <v>2</v>
      </c>
      <c r="Q32" s="7">
        <v>14</v>
      </c>
      <c r="R32" s="7">
        <v>4</v>
      </c>
      <c r="S32" s="7"/>
      <c r="T32" s="15"/>
      <c r="U32" s="27">
        <f t="shared" si="0"/>
        <v>15</v>
      </c>
      <c r="V32" s="15">
        <f t="shared" si="1"/>
        <v>6</v>
      </c>
      <c r="W32" s="20">
        <f t="shared" si="2"/>
        <v>21</v>
      </c>
      <c r="Y32" s="20" t="s">
        <v>256</v>
      </c>
    </row>
    <row r="33" spans="1:25" s="20" customFormat="1" ht="12.75">
      <c r="A33" s="36">
        <v>140901</v>
      </c>
      <c r="B33" s="7" t="s">
        <v>257</v>
      </c>
      <c r="C33" s="8">
        <v>5</v>
      </c>
      <c r="D33" s="7" t="s">
        <v>258</v>
      </c>
      <c r="E33" s="7" t="s">
        <v>62</v>
      </c>
      <c r="F33" s="15" t="s">
        <v>39</v>
      </c>
      <c r="G33" s="58"/>
      <c r="H33" s="7"/>
      <c r="I33" s="7"/>
      <c r="J33" s="7"/>
      <c r="K33" s="7"/>
      <c r="L33" s="7"/>
      <c r="M33" s="7">
        <v>1</v>
      </c>
      <c r="N33" s="7"/>
      <c r="O33" s="7">
        <v>1</v>
      </c>
      <c r="P33" s="7"/>
      <c r="Q33" s="7">
        <v>9</v>
      </c>
      <c r="R33" s="7"/>
      <c r="S33" s="7">
        <v>1</v>
      </c>
      <c r="T33" s="15"/>
      <c r="U33" s="27">
        <f t="shared" si="0"/>
        <v>12</v>
      </c>
      <c r="V33" s="15">
        <f t="shared" si="1"/>
        <v>0</v>
      </c>
      <c r="W33" s="20">
        <f t="shared" si="2"/>
        <v>12</v>
      </c>
      <c r="Y33" s="20" t="s">
        <v>259</v>
      </c>
    </row>
    <row r="34" spans="1:25" s="20" customFormat="1" ht="12.75">
      <c r="A34" s="36">
        <v>141001</v>
      </c>
      <c r="B34" s="7" t="s">
        <v>260</v>
      </c>
      <c r="C34" s="8">
        <v>5</v>
      </c>
      <c r="D34" s="7" t="s">
        <v>261</v>
      </c>
      <c r="E34" s="7" t="s">
        <v>62</v>
      </c>
      <c r="F34" s="15" t="s">
        <v>39</v>
      </c>
      <c r="G34" s="58"/>
      <c r="H34" s="7">
        <v>1</v>
      </c>
      <c r="I34" s="7"/>
      <c r="J34" s="7"/>
      <c r="K34" s="7"/>
      <c r="L34" s="7"/>
      <c r="M34" s="7">
        <v>2</v>
      </c>
      <c r="N34" s="7"/>
      <c r="O34" s="7">
        <v>2</v>
      </c>
      <c r="P34" s="7"/>
      <c r="Q34" s="7">
        <v>18</v>
      </c>
      <c r="R34" s="7">
        <v>5</v>
      </c>
      <c r="S34" s="7">
        <v>4</v>
      </c>
      <c r="T34" s="15"/>
      <c r="U34" s="27">
        <f t="shared" si="0"/>
        <v>26</v>
      </c>
      <c r="V34" s="15">
        <f t="shared" si="1"/>
        <v>6</v>
      </c>
      <c r="W34" s="20">
        <f t="shared" si="2"/>
        <v>32</v>
      </c>
      <c r="Y34" s="20" t="s">
        <v>262</v>
      </c>
    </row>
    <row r="35" spans="1:25" s="20" customFormat="1" ht="12.75">
      <c r="A35" s="36">
        <v>141901</v>
      </c>
      <c r="B35" s="7" t="s">
        <v>263</v>
      </c>
      <c r="C35" s="8">
        <v>5</v>
      </c>
      <c r="D35" s="7" t="s">
        <v>264</v>
      </c>
      <c r="E35" s="7" t="s">
        <v>62</v>
      </c>
      <c r="F35" s="15" t="s">
        <v>39</v>
      </c>
      <c r="G35" s="58"/>
      <c r="H35" s="7"/>
      <c r="I35" s="7"/>
      <c r="J35" s="7"/>
      <c r="K35" s="7"/>
      <c r="L35" s="7"/>
      <c r="M35" s="7">
        <v>1</v>
      </c>
      <c r="N35" s="7"/>
      <c r="O35" s="7">
        <v>3</v>
      </c>
      <c r="P35" s="7">
        <v>1</v>
      </c>
      <c r="Q35" s="7">
        <v>32</v>
      </c>
      <c r="R35" s="7">
        <v>2</v>
      </c>
      <c r="S35" s="7">
        <v>4</v>
      </c>
      <c r="T35" s="15">
        <v>2</v>
      </c>
      <c r="U35" s="27">
        <f t="shared" si="0"/>
        <v>40</v>
      </c>
      <c r="V35" s="15">
        <f t="shared" si="1"/>
        <v>5</v>
      </c>
      <c r="W35" s="20">
        <f t="shared" si="2"/>
        <v>45</v>
      </c>
      <c r="Y35" s="20" t="s">
        <v>265</v>
      </c>
    </row>
    <row r="36" spans="1:25" s="20" customFormat="1" ht="12.75">
      <c r="A36" s="36">
        <v>142401</v>
      </c>
      <c r="B36" s="7" t="s">
        <v>266</v>
      </c>
      <c r="C36" s="8">
        <v>5</v>
      </c>
      <c r="D36" s="7" t="s">
        <v>267</v>
      </c>
      <c r="E36" s="7" t="s">
        <v>62</v>
      </c>
      <c r="F36" s="15" t="s">
        <v>39</v>
      </c>
      <c r="G36" s="58"/>
      <c r="H36" s="7"/>
      <c r="I36" s="7"/>
      <c r="J36" s="7"/>
      <c r="K36" s="7"/>
      <c r="L36" s="7"/>
      <c r="M36" s="7"/>
      <c r="N36" s="7"/>
      <c r="O36" s="7"/>
      <c r="P36" s="7"/>
      <c r="Q36" s="7">
        <v>6</v>
      </c>
      <c r="R36" s="7">
        <v>2</v>
      </c>
      <c r="S36" s="7"/>
      <c r="T36" s="15"/>
      <c r="U36" s="27">
        <f t="shared" si="0"/>
        <v>6</v>
      </c>
      <c r="V36" s="15">
        <f t="shared" si="1"/>
        <v>2</v>
      </c>
      <c r="W36" s="20">
        <f t="shared" si="2"/>
        <v>8</v>
      </c>
      <c r="Y36" s="20" t="s">
        <v>268</v>
      </c>
    </row>
    <row r="37" spans="1:25" s="20" customFormat="1" ht="12.75">
      <c r="A37" s="36">
        <v>143501</v>
      </c>
      <c r="B37" s="7" t="s">
        <v>269</v>
      </c>
      <c r="C37" s="8">
        <v>5</v>
      </c>
      <c r="D37" s="7" t="s">
        <v>270</v>
      </c>
      <c r="E37" s="7" t="s">
        <v>62</v>
      </c>
      <c r="F37" s="15" t="s">
        <v>39</v>
      </c>
      <c r="G37" s="58"/>
      <c r="H37" s="7"/>
      <c r="I37" s="7"/>
      <c r="J37" s="7"/>
      <c r="K37" s="7"/>
      <c r="L37" s="7"/>
      <c r="M37" s="7">
        <v>1</v>
      </c>
      <c r="N37" s="7">
        <v>1</v>
      </c>
      <c r="O37" s="7"/>
      <c r="P37" s="7"/>
      <c r="Q37" s="7">
        <v>1</v>
      </c>
      <c r="R37" s="7"/>
      <c r="S37" s="7">
        <v>2</v>
      </c>
      <c r="T37" s="15">
        <v>1</v>
      </c>
      <c r="U37" s="27">
        <f t="shared" si="0"/>
        <v>4</v>
      </c>
      <c r="V37" s="15">
        <f t="shared" si="1"/>
        <v>2</v>
      </c>
      <c r="W37" s="20">
        <f t="shared" si="2"/>
        <v>6</v>
      </c>
      <c r="Y37" s="20" t="s">
        <v>271</v>
      </c>
    </row>
    <row r="38" spans="1:25" s="20" customFormat="1" ht="12.75">
      <c r="A38" s="36">
        <v>149999</v>
      </c>
      <c r="B38" s="7" t="s">
        <v>272</v>
      </c>
      <c r="C38" s="8">
        <v>5</v>
      </c>
      <c r="D38" s="7" t="s">
        <v>273</v>
      </c>
      <c r="E38" s="7" t="s">
        <v>62</v>
      </c>
      <c r="F38" s="15" t="s">
        <v>39</v>
      </c>
      <c r="G38" s="58"/>
      <c r="H38" s="7"/>
      <c r="I38" s="7"/>
      <c r="J38" s="7"/>
      <c r="K38" s="7"/>
      <c r="L38" s="7"/>
      <c r="M38" s="7"/>
      <c r="N38" s="7"/>
      <c r="O38" s="7"/>
      <c r="P38" s="7"/>
      <c r="Q38" s="7">
        <v>1</v>
      </c>
      <c r="R38" s="7">
        <v>1</v>
      </c>
      <c r="S38" s="7"/>
      <c r="T38" s="15"/>
      <c r="U38" s="27">
        <f t="shared" si="0"/>
        <v>1</v>
      </c>
      <c r="V38" s="15">
        <f t="shared" si="1"/>
        <v>1</v>
      </c>
      <c r="W38" s="20">
        <f t="shared" si="2"/>
        <v>2</v>
      </c>
      <c r="Y38" s="20" t="s">
        <v>274</v>
      </c>
    </row>
    <row r="39" spans="1:25" s="20" customFormat="1" ht="12.75">
      <c r="A39" s="36">
        <v>160104</v>
      </c>
      <c r="B39" s="7" t="s">
        <v>64</v>
      </c>
      <c r="C39" s="8">
        <v>5</v>
      </c>
      <c r="D39" s="7" t="s">
        <v>63</v>
      </c>
      <c r="E39" s="7" t="s">
        <v>22</v>
      </c>
      <c r="F39" s="15" t="s">
        <v>37</v>
      </c>
      <c r="G39" s="58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2</v>
      </c>
      <c r="S39" s="7"/>
      <c r="T39" s="15"/>
      <c r="U39" s="27">
        <f t="shared" si="0"/>
        <v>0</v>
      </c>
      <c r="V39" s="15">
        <f t="shared" si="1"/>
        <v>2</v>
      </c>
      <c r="W39" s="20">
        <f t="shared" si="2"/>
        <v>2</v>
      </c>
      <c r="Y39" s="20" t="s">
        <v>275</v>
      </c>
    </row>
    <row r="40" spans="1:25" s="20" customFormat="1" ht="12.75">
      <c r="A40" s="36">
        <v>160501</v>
      </c>
      <c r="B40" s="7" t="s">
        <v>276</v>
      </c>
      <c r="C40" s="8">
        <v>5</v>
      </c>
      <c r="D40" s="7" t="s">
        <v>277</v>
      </c>
      <c r="E40" s="7" t="s">
        <v>22</v>
      </c>
      <c r="F40" s="15" t="s">
        <v>37</v>
      </c>
      <c r="G40" s="58"/>
      <c r="H40" s="7">
        <v>1</v>
      </c>
      <c r="I40" s="7"/>
      <c r="J40" s="7"/>
      <c r="K40" s="7"/>
      <c r="L40" s="7"/>
      <c r="M40" s="7"/>
      <c r="N40" s="7">
        <v>1</v>
      </c>
      <c r="O40" s="7"/>
      <c r="P40" s="7">
        <v>1</v>
      </c>
      <c r="Q40" s="7">
        <v>8</v>
      </c>
      <c r="R40" s="7">
        <v>5</v>
      </c>
      <c r="S40" s="7">
        <v>1</v>
      </c>
      <c r="T40" s="15"/>
      <c r="U40" s="27">
        <f t="shared" si="0"/>
        <v>9</v>
      </c>
      <c r="V40" s="15">
        <f t="shared" si="1"/>
        <v>8</v>
      </c>
      <c r="W40" s="20">
        <f t="shared" si="2"/>
        <v>17</v>
      </c>
      <c r="Y40" s="20" t="s">
        <v>278</v>
      </c>
    </row>
    <row r="41" spans="1:25" s="20" customFormat="1" ht="12.75">
      <c r="A41" s="36">
        <v>160901</v>
      </c>
      <c r="B41" s="7" t="s">
        <v>279</v>
      </c>
      <c r="C41" s="8">
        <v>5</v>
      </c>
      <c r="D41" s="7" t="s">
        <v>280</v>
      </c>
      <c r="E41" s="7" t="s">
        <v>22</v>
      </c>
      <c r="F41" s="15" t="s">
        <v>37</v>
      </c>
      <c r="G41" s="58"/>
      <c r="H41" s="7"/>
      <c r="I41" s="7"/>
      <c r="J41" s="7"/>
      <c r="K41" s="7"/>
      <c r="L41" s="7"/>
      <c r="M41" s="7"/>
      <c r="N41" s="7"/>
      <c r="O41" s="7"/>
      <c r="P41" s="7">
        <v>1</v>
      </c>
      <c r="Q41" s="7">
        <v>2</v>
      </c>
      <c r="R41" s="7">
        <v>12</v>
      </c>
      <c r="S41" s="7">
        <v>1</v>
      </c>
      <c r="T41" s="15">
        <v>1</v>
      </c>
      <c r="U41" s="27">
        <f t="shared" si="0"/>
        <v>3</v>
      </c>
      <c r="V41" s="15">
        <f t="shared" si="1"/>
        <v>14</v>
      </c>
      <c r="W41" s="20">
        <f t="shared" si="2"/>
        <v>17</v>
      </c>
      <c r="Y41" s="20" t="s">
        <v>281</v>
      </c>
    </row>
    <row r="42" spans="1:25" s="20" customFormat="1" ht="12.75">
      <c r="A42" s="36">
        <v>160902</v>
      </c>
      <c r="B42" s="7" t="s">
        <v>282</v>
      </c>
      <c r="C42" s="8">
        <v>5</v>
      </c>
      <c r="D42" s="7" t="s">
        <v>283</v>
      </c>
      <c r="E42" s="7" t="s">
        <v>22</v>
      </c>
      <c r="F42" s="15" t="s">
        <v>37</v>
      </c>
      <c r="G42" s="58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1</v>
      </c>
      <c r="S42" s="7"/>
      <c r="T42" s="15"/>
      <c r="U42" s="27">
        <f t="shared" si="0"/>
        <v>0</v>
      </c>
      <c r="V42" s="15">
        <f t="shared" si="1"/>
        <v>1</v>
      </c>
      <c r="W42" s="20">
        <f t="shared" si="2"/>
        <v>1</v>
      </c>
      <c r="Y42" s="20" t="s">
        <v>284</v>
      </c>
    </row>
    <row r="43" spans="1:25" s="20" customFormat="1" ht="12.75">
      <c r="A43" s="36">
        <v>160905</v>
      </c>
      <c r="B43" s="7" t="s">
        <v>285</v>
      </c>
      <c r="C43" s="8">
        <v>5</v>
      </c>
      <c r="D43" s="7" t="s">
        <v>286</v>
      </c>
      <c r="E43" s="7" t="s">
        <v>22</v>
      </c>
      <c r="F43" s="15" t="s">
        <v>37</v>
      </c>
      <c r="G43" s="58"/>
      <c r="H43" s="7"/>
      <c r="I43" s="7"/>
      <c r="J43" s="7"/>
      <c r="K43" s="7"/>
      <c r="L43" s="7"/>
      <c r="M43" s="7"/>
      <c r="N43" s="7"/>
      <c r="O43" s="7">
        <v>3</v>
      </c>
      <c r="P43" s="7">
        <v>1</v>
      </c>
      <c r="Q43" s="7">
        <v>2</v>
      </c>
      <c r="R43" s="7">
        <v>7</v>
      </c>
      <c r="S43" s="7"/>
      <c r="T43" s="15"/>
      <c r="U43" s="27">
        <f t="shared" si="0"/>
        <v>5</v>
      </c>
      <c r="V43" s="15">
        <f t="shared" si="1"/>
        <v>8</v>
      </c>
      <c r="W43" s="20">
        <f t="shared" si="2"/>
        <v>13</v>
      </c>
      <c r="Y43" s="20" t="s">
        <v>287</v>
      </c>
    </row>
    <row r="44" spans="1:25" s="20" customFormat="1" ht="12.75">
      <c r="A44" s="36">
        <v>161200</v>
      </c>
      <c r="B44" s="7" t="s">
        <v>288</v>
      </c>
      <c r="C44" s="8">
        <v>5</v>
      </c>
      <c r="D44" s="7" t="s">
        <v>289</v>
      </c>
      <c r="E44" s="7" t="s">
        <v>22</v>
      </c>
      <c r="F44" s="15" t="s">
        <v>37</v>
      </c>
      <c r="G44" s="58"/>
      <c r="H44" s="7"/>
      <c r="I44" s="7"/>
      <c r="J44" s="7"/>
      <c r="K44" s="7"/>
      <c r="L44" s="7"/>
      <c r="M44" s="7"/>
      <c r="N44" s="7"/>
      <c r="O44" s="7"/>
      <c r="P44" s="7"/>
      <c r="Q44" s="7">
        <v>1</v>
      </c>
      <c r="R44" s="7"/>
      <c r="S44" s="7"/>
      <c r="T44" s="15"/>
      <c r="U44" s="27">
        <f t="shared" si="0"/>
        <v>1</v>
      </c>
      <c r="V44" s="15">
        <f t="shared" si="1"/>
        <v>0</v>
      </c>
      <c r="W44" s="20">
        <f t="shared" si="2"/>
        <v>1</v>
      </c>
      <c r="Y44" s="20" t="s">
        <v>290</v>
      </c>
    </row>
    <row r="45" spans="1:25" s="20" customFormat="1" ht="12.75">
      <c r="A45" s="36">
        <v>190701</v>
      </c>
      <c r="B45" s="7" t="s">
        <v>291</v>
      </c>
      <c r="C45" s="8">
        <v>5</v>
      </c>
      <c r="D45" s="7" t="s">
        <v>292</v>
      </c>
      <c r="E45" s="7" t="s">
        <v>35</v>
      </c>
      <c r="F45" s="15" t="s">
        <v>35</v>
      </c>
      <c r="G45" s="58"/>
      <c r="H45" s="7"/>
      <c r="I45" s="7"/>
      <c r="J45" s="7">
        <v>6</v>
      </c>
      <c r="K45" s="7"/>
      <c r="L45" s="7"/>
      <c r="M45" s="7"/>
      <c r="N45" s="7">
        <v>3</v>
      </c>
      <c r="O45" s="7">
        <v>1</v>
      </c>
      <c r="P45" s="7">
        <v>10</v>
      </c>
      <c r="Q45" s="7">
        <v>3</v>
      </c>
      <c r="R45" s="7">
        <v>72</v>
      </c>
      <c r="S45" s="7"/>
      <c r="T45" s="15">
        <v>16</v>
      </c>
      <c r="U45" s="27">
        <f t="shared" si="0"/>
        <v>4</v>
      </c>
      <c r="V45" s="15">
        <f t="shared" si="1"/>
        <v>107</v>
      </c>
      <c r="W45" s="20">
        <f t="shared" si="2"/>
        <v>111</v>
      </c>
      <c r="Y45" s="20" t="s">
        <v>293</v>
      </c>
    </row>
    <row r="46" spans="1:25" s="20" customFormat="1" ht="12.75">
      <c r="A46" s="36">
        <v>190901</v>
      </c>
      <c r="B46" s="7" t="s">
        <v>294</v>
      </c>
      <c r="C46" s="8">
        <v>5</v>
      </c>
      <c r="D46" s="7" t="s">
        <v>295</v>
      </c>
      <c r="E46" s="7" t="s">
        <v>35</v>
      </c>
      <c r="F46" s="15" t="s">
        <v>35</v>
      </c>
      <c r="G46" s="58"/>
      <c r="H46" s="7"/>
      <c r="I46" s="7"/>
      <c r="J46" s="7"/>
      <c r="K46" s="7"/>
      <c r="L46" s="7">
        <v>1</v>
      </c>
      <c r="M46" s="7"/>
      <c r="N46" s="7"/>
      <c r="O46" s="7"/>
      <c r="P46" s="7">
        <v>2</v>
      </c>
      <c r="Q46" s="7"/>
      <c r="R46" s="7">
        <v>61</v>
      </c>
      <c r="S46" s="7"/>
      <c r="T46" s="15">
        <v>2</v>
      </c>
      <c r="U46" s="27">
        <f t="shared" si="0"/>
        <v>0</v>
      </c>
      <c r="V46" s="15">
        <f t="shared" si="1"/>
        <v>66</v>
      </c>
      <c r="W46" s="20">
        <f t="shared" si="2"/>
        <v>66</v>
      </c>
      <c r="Y46" s="20" t="s">
        <v>296</v>
      </c>
    </row>
    <row r="47" spans="1:25" s="20" customFormat="1" ht="12.75">
      <c r="A47" s="36">
        <v>230101</v>
      </c>
      <c r="B47" s="7" t="s">
        <v>297</v>
      </c>
      <c r="C47" s="8">
        <v>5</v>
      </c>
      <c r="D47" s="7" t="s">
        <v>298</v>
      </c>
      <c r="E47" s="7" t="s">
        <v>22</v>
      </c>
      <c r="F47" s="15" t="s">
        <v>37</v>
      </c>
      <c r="G47" s="58"/>
      <c r="H47" s="7"/>
      <c r="I47" s="7"/>
      <c r="J47" s="7"/>
      <c r="K47" s="7"/>
      <c r="L47" s="7"/>
      <c r="M47" s="7"/>
      <c r="N47" s="7"/>
      <c r="O47" s="7">
        <v>1</v>
      </c>
      <c r="P47" s="7">
        <v>1</v>
      </c>
      <c r="Q47" s="7">
        <v>14</v>
      </c>
      <c r="R47" s="7">
        <v>40</v>
      </c>
      <c r="S47" s="7">
        <v>2</v>
      </c>
      <c r="T47" s="15">
        <v>7</v>
      </c>
      <c r="U47" s="27">
        <f t="shared" si="0"/>
        <v>17</v>
      </c>
      <c r="V47" s="15">
        <f t="shared" si="1"/>
        <v>48</v>
      </c>
      <c r="W47" s="20">
        <f t="shared" si="2"/>
        <v>65</v>
      </c>
      <c r="Y47" s="20" t="s">
        <v>299</v>
      </c>
    </row>
    <row r="48" spans="1:25" s="20" customFormat="1" ht="12.75">
      <c r="A48" s="36">
        <v>240199</v>
      </c>
      <c r="B48" s="7" t="s">
        <v>300</v>
      </c>
      <c r="C48" s="8">
        <v>5</v>
      </c>
      <c r="D48" s="7" t="s">
        <v>301</v>
      </c>
      <c r="E48" s="7" t="s">
        <v>36</v>
      </c>
      <c r="F48" s="15" t="s">
        <v>36</v>
      </c>
      <c r="G48" s="58"/>
      <c r="H48" s="7"/>
      <c r="I48" s="7"/>
      <c r="J48" s="7"/>
      <c r="K48" s="7"/>
      <c r="L48" s="7"/>
      <c r="M48" s="7"/>
      <c r="N48" s="7"/>
      <c r="O48" s="7"/>
      <c r="P48" s="7">
        <v>1</v>
      </c>
      <c r="Q48" s="7"/>
      <c r="R48" s="7">
        <v>4</v>
      </c>
      <c r="S48" s="7"/>
      <c r="T48" s="15">
        <v>1</v>
      </c>
      <c r="U48" s="27">
        <f t="shared" si="0"/>
        <v>0</v>
      </c>
      <c r="V48" s="15">
        <f t="shared" si="1"/>
        <v>6</v>
      </c>
      <c r="W48" s="20">
        <f t="shared" si="2"/>
        <v>6</v>
      </c>
      <c r="Y48" s="20" t="s">
        <v>302</v>
      </c>
    </row>
    <row r="49" spans="1:25" s="20" customFormat="1" ht="12.75">
      <c r="A49" s="36">
        <v>260101</v>
      </c>
      <c r="B49" s="7" t="s">
        <v>303</v>
      </c>
      <c r="C49" s="8">
        <v>5</v>
      </c>
      <c r="D49" s="7" t="s">
        <v>304</v>
      </c>
      <c r="E49" s="7" t="s">
        <v>22</v>
      </c>
      <c r="F49" s="15" t="s">
        <v>40</v>
      </c>
      <c r="G49" s="58"/>
      <c r="H49" s="7"/>
      <c r="I49" s="7"/>
      <c r="J49" s="7"/>
      <c r="K49" s="7"/>
      <c r="L49" s="7"/>
      <c r="M49" s="7"/>
      <c r="N49" s="7"/>
      <c r="O49" s="7"/>
      <c r="P49" s="7"/>
      <c r="Q49" s="7">
        <v>2</v>
      </c>
      <c r="R49" s="7">
        <v>1</v>
      </c>
      <c r="S49" s="7"/>
      <c r="T49" s="15"/>
      <c r="U49" s="27">
        <f t="shared" si="0"/>
        <v>2</v>
      </c>
      <c r="V49" s="15">
        <f t="shared" si="1"/>
        <v>1</v>
      </c>
      <c r="W49" s="20">
        <f t="shared" si="2"/>
        <v>3</v>
      </c>
      <c r="Y49" s="20" t="s">
        <v>305</v>
      </c>
    </row>
    <row r="50" spans="1:25" s="20" customFormat="1" ht="12.75">
      <c r="A50" s="36">
        <v>260101</v>
      </c>
      <c r="B50" s="7" t="s">
        <v>303</v>
      </c>
      <c r="C50" s="8">
        <v>5</v>
      </c>
      <c r="D50" s="7" t="s">
        <v>306</v>
      </c>
      <c r="E50" s="7" t="s">
        <v>56</v>
      </c>
      <c r="F50" s="15" t="s">
        <v>40</v>
      </c>
      <c r="G50" s="58"/>
      <c r="H50" s="7"/>
      <c r="I50" s="7"/>
      <c r="J50" s="7"/>
      <c r="K50" s="7"/>
      <c r="L50" s="7"/>
      <c r="M50" s="7"/>
      <c r="N50" s="7"/>
      <c r="O50" s="7"/>
      <c r="P50" s="7"/>
      <c r="Q50" s="7">
        <v>8</v>
      </c>
      <c r="R50" s="7">
        <v>8</v>
      </c>
      <c r="S50" s="7">
        <v>1</v>
      </c>
      <c r="T50" s="15">
        <v>1</v>
      </c>
      <c r="U50" s="27">
        <f t="shared" si="0"/>
        <v>9</v>
      </c>
      <c r="V50" s="15">
        <f t="shared" si="1"/>
        <v>9</v>
      </c>
      <c r="W50" s="20">
        <f t="shared" si="2"/>
        <v>18</v>
      </c>
      <c r="Y50" s="20" t="s">
        <v>305</v>
      </c>
    </row>
    <row r="51" spans="1:25" s="20" customFormat="1" ht="12.75">
      <c r="A51" s="36">
        <v>260399</v>
      </c>
      <c r="B51" s="7" t="s">
        <v>106</v>
      </c>
      <c r="C51" s="8">
        <v>5</v>
      </c>
      <c r="D51" s="7" t="s">
        <v>307</v>
      </c>
      <c r="E51" s="7" t="s">
        <v>56</v>
      </c>
      <c r="F51" s="15" t="s">
        <v>40</v>
      </c>
      <c r="G51" s="58"/>
      <c r="H51" s="7"/>
      <c r="I51" s="7"/>
      <c r="J51" s="7"/>
      <c r="K51" s="7"/>
      <c r="L51" s="7"/>
      <c r="M51" s="7"/>
      <c r="N51" s="7"/>
      <c r="O51" s="7"/>
      <c r="P51" s="7"/>
      <c r="Q51" s="7">
        <v>1</v>
      </c>
      <c r="R51" s="7"/>
      <c r="S51" s="7"/>
      <c r="T51" s="15"/>
      <c r="U51" s="27">
        <f t="shared" si="0"/>
        <v>1</v>
      </c>
      <c r="V51" s="15">
        <f t="shared" si="1"/>
        <v>0</v>
      </c>
      <c r="W51" s="20">
        <f t="shared" si="2"/>
        <v>1</v>
      </c>
      <c r="Y51" s="20" t="s">
        <v>308</v>
      </c>
    </row>
    <row r="52" spans="1:25" s="20" customFormat="1" ht="12.75">
      <c r="A52" s="36">
        <v>260502</v>
      </c>
      <c r="B52" s="7" t="s">
        <v>65</v>
      </c>
      <c r="C52" s="8">
        <v>5</v>
      </c>
      <c r="D52" s="7" t="s">
        <v>309</v>
      </c>
      <c r="E52" s="7" t="s">
        <v>56</v>
      </c>
      <c r="F52" s="15" t="s">
        <v>33</v>
      </c>
      <c r="G52" s="58"/>
      <c r="H52" s="7"/>
      <c r="I52" s="7"/>
      <c r="J52" s="7">
        <v>1</v>
      </c>
      <c r="K52" s="7"/>
      <c r="L52" s="7"/>
      <c r="M52" s="7"/>
      <c r="N52" s="7"/>
      <c r="O52" s="7">
        <v>1</v>
      </c>
      <c r="P52" s="7"/>
      <c r="Q52" s="7">
        <v>3</v>
      </c>
      <c r="R52" s="7">
        <v>5</v>
      </c>
      <c r="S52" s="7">
        <v>3</v>
      </c>
      <c r="T52" s="15"/>
      <c r="U52" s="27">
        <f t="shared" si="0"/>
        <v>7</v>
      </c>
      <c r="V52" s="15">
        <f t="shared" si="1"/>
        <v>6</v>
      </c>
      <c r="W52" s="20">
        <f t="shared" si="2"/>
        <v>13</v>
      </c>
      <c r="Y52" s="20" t="s">
        <v>310</v>
      </c>
    </row>
    <row r="53" spans="1:25" s="20" customFormat="1" ht="12.75">
      <c r="A53" s="36">
        <v>260701</v>
      </c>
      <c r="B53" s="7" t="s">
        <v>311</v>
      </c>
      <c r="C53" s="8">
        <v>5</v>
      </c>
      <c r="D53" s="7" t="s">
        <v>312</v>
      </c>
      <c r="E53" s="7" t="s">
        <v>22</v>
      </c>
      <c r="F53" s="15" t="s">
        <v>40</v>
      </c>
      <c r="G53" s="58"/>
      <c r="H53" s="7"/>
      <c r="I53" s="7"/>
      <c r="J53" s="7"/>
      <c r="K53" s="7"/>
      <c r="L53" s="7"/>
      <c r="M53" s="7"/>
      <c r="N53" s="7">
        <v>1</v>
      </c>
      <c r="O53" s="7"/>
      <c r="P53" s="7"/>
      <c r="Q53" s="7">
        <v>3</v>
      </c>
      <c r="R53" s="7">
        <v>4</v>
      </c>
      <c r="S53" s="7">
        <v>1</v>
      </c>
      <c r="T53" s="15"/>
      <c r="U53" s="27">
        <f t="shared" si="0"/>
        <v>4</v>
      </c>
      <c r="V53" s="15">
        <f t="shared" si="1"/>
        <v>5</v>
      </c>
      <c r="W53" s="20">
        <f t="shared" si="2"/>
        <v>9</v>
      </c>
      <c r="Y53" s="20" t="s">
        <v>313</v>
      </c>
    </row>
    <row r="54" spans="1:25" s="20" customFormat="1" ht="12.75">
      <c r="A54" s="36">
        <v>260701</v>
      </c>
      <c r="B54" s="7" t="s">
        <v>311</v>
      </c>
      <c r="C54" s="8">
        <v>5</v>
      </c>
      <c r="D54" s="7" t="s">
        <v>314</v>
      </c>
      <c r="E54" s="7" t="s">
        <v>56</v>
      </c>
      <c r="F54" s="15" t="s">
        <v>40</v>
      </c>
      <c r="G54" s="58"/>
      <c r="H54" s="7"/>
      <c r="I54" s="7">
        <v>2</v>
      </c>
      <c r="J54" s="7"/>
      <c r="K54" s="7"/>
      <c r="L54" s="7"/>
      <c r="M54" s="7">
        <v>1</v>
      </c>
      <c r="N54" s="7"/>
      <c r="O54" s="7">
        <v>1</v>
      </c>
      <c r="P54" s="7">
        <v>1</v>
      </c>
      <c r="Q54" s="7">
        <v>14</v>
      </c>
      <c r="R54" s="7">
        <v>35</v>
      </c>
      <c r="S54" s="7">
        <v>5</v>
      </c>
      <c r="T54" s="15">
        <v>4</v>
      </c>
      <c r="U54" s="27">
        <f t="shared" si="0"/>
        <v>23</v>
      </c>
      <c r="V54" s="15">
        <f t="shared" si="1"/>
        <v>40</v>
      </c>
      <c r="W54" s="20">
        <f t="shared" si="2"/>
        <v>63</v>
      </c>
      <c r="Y54" s="20" t="s">
        <v>313</v>
      </c>
    </row>
    <row r="55" spans="1:25" s="20" customFormat="1" ht="12.75">
      <c r="A55" s="36">
        <v>261302</v>
      </c>
      <c r="B55" s="7" t="s">
        <v>315</v>
      </c>
      <c r="C55" s="8">
        <v>5</v>
      </c>
      <c r="D55" s="7" t="s">
        <v>316</v>
      </c>
      <c r="E55" s="7" t="s">
        <v>22</v>
      </c>
      <c r="F55" s="15" t="s">
        <v>40</v>
      </c>
      <c r="G55" s="58"/>
      <c r="H55" s="7"/>
      <c r="I55" s="7"/>
      <c r="J55" s="7"/>
      <c r="K55" s="7"/>
      <c r="L55" s="7"/>
      <c r="M55" s="7"/>
      <c r="N55" s="7"/>
      <c r="O55" s="7"/>
      <c r="P55" s="7"/>
      <c r="Q55" s="7">
        <v>1</v>
      </c>
      <c r="R55" s="7"/>
      <c r="S55" s="7"/>
      <c r="T55" s="15"/>
      <c r="U55" s="27">
        <f t="shared" si="0"/>
        <v>1</v>
      </c>
      <c r="V55" s="15">
        <f t="shared" si="1"/>
        <v>0</v>
      </c>
      <c r="W55" s="20">
        <f t="shared" si="2"/>
        <v>1</v>
      </c>
      <c r="Y55" s="20" t="s">
        <v>317</v>
      </c>
    </row>
    <row r="56" spans="1:25" s="20" customFormat="1" ht="12.75">
      <c r="A56" s="36">
        <v>261302</v>
      </c>
      <c r="B56" s="7" t="s">
        <v>315</v>
      </c>
      <c r="C56" s="8">
        <v>5</v>
      </c>
      <c r="D56" s="7" t="s">
        <v>318</v>
      </c>
      <c r="E56" s="7" t="s">
        <v>56</v>
      </c>
      <c r="F56" s="15" t="s">
        <v>40</v>
      </c>
      <c r="G56" s="58"/>
      <c r="H56" s="7"/>
      <c r="I56" s="7"/>
      <c r="J56" s="7"/>
      <c r="K56" s="7"/>
      <c r="L56" s="7"/>
      <c r="M56" s="7"/>
      <c r="N56" s="7"/>
      <c r="O56" s="7"/>
      <c r="P56" s="7"/>
      <c r="Q56" s="7">
        <v>2</v>
      </c>
      <c r="R56" s="7">
        <v>18</v>
      </c>
      <c r="S56" s="7"/>
      <c r="T56" s="15"/>
      <c r="U56" s="27">
        <f t="shared" si="0"/>
        <v>2</v>
      </c>
      <c r="V56" s="15">
        <f t="shared" si="1"/>
        <v>18</v>
      </c>
      <c r="W56" s="20">
        <f t="shared" si="2"/>
        <v>20</v>
      </c>
      <c r="Y56" s="20" t="s">
        <v>317</v>
      </c>
    </row>
    <row r="57" spans="1:25" s="20" customFormat="1" ht="12.75">
      <c r="A57" s="36">
        <v>270101</v>
      </c>
      <c r="B57" s="7" t="s">
        <v>319</v>
      </c>
      <c r="C57" s="8">
        <v>5</v>
      </c>
      <c r="D57" s="7" t="s">
        <v>320</v>
      </c>
      <c r="E57" s="7" t="s">
        <v>22</v>
      </c>
      <c r="F57" s="15" t="s">
        <v>38</v>
      </c>
      <c r="G57" s="58"/>
      <c r="H57" s="7"/>
      <c r="I57" s="7"/>
      <c r="J57" s="7"/>
      <c r="K57" s="7"/>
      <c r="L57" s="7"/>
      <c r="M57" s="7"/>
      <c r="N57" s="7"/>
      <c r="O57" s="7"/>
      <c r="P57" s="7"/>
      <c r="Q57" s="7">
        <v>2</v>
      </c>
      <c r="R57" s="7">
        <v>1</v>
      </c>
      <c r="S57" s="7"/>
      <c r="T57" s="15"/>
      <c r="U57" s="27">
        <f t="shared" si="0"/>
        <v>2</v>
      </c>
      <c r="V57" s="15">
        <f t="shared" si="1"/>
        <v>1</v>
      </c>
      <c r="W57" s="20">
        <f t="shared" si="2"/>
        <v>3</v>
      </c>
      <c r="Y57" s="20" t="s">
        <v>321</v>
      </c>
    </row>
    <row r="58" spans="1:25" s="20" customFormat="1" ht="12.75">
      <c r="A58" s="36">
        <v>270101</v>
      </c>
      <c r="B58" s="7" t="s">
        <v>322</v>
      </c>
      <c r="C58" s="8">
        <v>5</v>
      </c>
      <c r="D58" s="7" t="s">
        <v>323</v>
      </c>
      <c r="E58" s="7" t="s">
        <v>22</v>
      </c>
      <c r="F58" s="15" t="s">
        <v>38</v>
      </c>
      <c r="G58" s="58"/>
      <c r="H58" s="7"/>
      <c r="I58" s="7"/>
      <c r="J58" s="7"/>
      <c r="K58" s="7"/>
      <c r="L58" s="7"/>
      <c r="M58" s="7"/>
      <c r="N58" s="7"/>
      <c r="O58" s="7"/>
      <c r="P58" s="7"/>
      <c r="Q58" s="7">
        <v>4</v>
      </c>
      <c r="R58" s="7">
        <v>2</v>
      </c>
      <c r="S58" s="7"/>
      <c r="T58" s="15"/>
      <c r="U58" s="27">
        <f t="shared" si="0"/>
        <v>4</v>
      </c>
      <c r="V58" s="15">
        <f t="shared" si="1"/>
        <v>2</v>
      </c>
      <c r="W58" s="20">
        <f t="shared" si="2"/>
        <v>6</v>
      </c>
      <c r="Y58" s="20" t="s">
        <v>324</v>
      </c>
    </row>
    <row r="59" spans="1:25" s="20" customFormat="1" ht="12.75">
      <c r="A59" s="36">
        <v>309999</v>
      </c>
      <c r="B59" s="7" t="s">
        <v>325</v>
      </c>
      <c r="C59" s="8">
        <v>5</v>
      </c>
      <c r="D59" s="7" t="s">
        <v>326</v>
      </c>
      <c r="E59" s="7" t="s">
        <v>35</v>
      </c>
      <c r="F59" s="15" t="s">
        <v>35</v>
      </c>
      <c r="G59" s="58"/>
      <c r="H59" s="7"/>
      <c r="I59" s="7"/>
      <c r="J59" s="7"/>
      <c r="K59" s="7"/>
      <c r="L59" s="7"/>
      <c r="M59" s="7"/>
      <c r="N59" s="7"/>
      <c r="O59" s="7"/>
      <c r="P59" s="7"/>
      <c r="Q59" s="7">
        <v>1</v>
      </c>
      <c r="R59" s="7"/>
      <c r="S59" s="7"/>
      <c r="T59" s="15">
        <v>1</v>
      </c>
      <c r="U59" s="27">
        <f t="shared" si="0"/>
        <v>1</v>
      </c>
      <c r="V59" s="15">
        <f t="shared" si="1"/>
        <v>1</v>
      </c>
      <c r="W59" s="20">
        <f t="shared" si="2"/>
        <v>2</v>
      </c>
      <c r="Y59" s="20" t="s">
        <v>327</v>
      </c>
    </row>
    <row r="60" spans="1:25" s="20" customFormat="1" ht="12.75">
      <c r="A60" s="36">
        <v>380101</v>
      </c>
      <c r="B60" s="7" t="s">
        <v>328</v>
      </c>
      <c r="C60" s="8">
        <v>5</v>
      </c>
      <c r="D60" s="7" t="s">
        <v>329</v>
      </c>
      <c r="E60" s="7" t="s">
        <v>22</v>
      </c>
      <c r="F60" s="15" t="s">
        <v>37</v>
      </c>
      <c r="G60" s="58"/>
      <c r="H60" s="7"/>
      <c r="I60" s="7"/>
      <c r="J60" s="7"/>
      <c r="K60" s="7"/>
      <c r="L60" s="7"/>
      <c r="M60" s="7"/>
      <c r="N60" s="7"/>
      <c r="O60" s="7"/>
      <c r="P60" s="7"/>
      <c r="Q60" s="7">
        <v>2</v>
      </c>
      <c r="R60" s="7">
        <v>7</v>
      </c>
      <c r="S60" s="7"/>
      <c r="T60" s="15"/>
      <c r="U60" s="27">
        <f t="shared" si="0"/>
        <v>2</v>
      </c>
      <c r="V60" s="15">
        <f t="shared" si="1"/>
        <v>7</v>
      </c>
      <c r="W60" s="20">
        <f t="shared" si="2"/>
        <v>9</v>
      </c>
      <c r="Y60" s="20" t="s">
        <v>330</v>
      </c>
    </row>
    <row r="61" spans="1:25" s="20" customFormat="1" ht="12.75">
      <c r="A61" s="36">
        <v>400501</v>
      </c>
      <c r="B61" s="7" t="s">
        <v>331</v>
      </c>
      <c r="C61" s="8">
        <v>5</v>
      </c>
      <c r="D61" s="7" t="s">
        <v>332</v>
      </c>
      <c r="E61" s="7" t="s">
        <v>22</v>
      </c>
      <c r="F61" s="15" t="s">
        <v>38</v>
      </c>
      <c r="G61" s="58"/>
      <c r="H61" s="7"/>
      <c r="I61" s="7"/>
      <c r="J61" s="7"/>
      <c r="K61" s="7"/>
      <c r="L61" s="7"/>
      <c r="M61" s="7"/>
      <c r="N61" s="7">
        <v>1</v>
      </c>
      <c r="O61" s="7"/>
      <c r="P61" s="7"/>
      <c r="Q61" s="7">
        <v>2</v>
      </c>
      <c r="R61" s="7">
        <v>1</v>
      </c>
      <c r="S61" s="7">
        <v>2</v>
      </c>
      <c r="T61" s="15"/>
      <c r="U61" s="27">
        <f t="shared" si="0"/>
        <v>4</v>
      </c>
      <c r="V61" s="15">
        <f t="shared" si="1"/>
        <v>2</v>
      </c>
      <c r="W61" s="20">
        <f t="shared" si="2"/>
        <v>6</v>
      </c>
      <c r="Y61" s="20" t="s">
        <v>333</v>
      </c>
    </row>
    <row r="62" spans="1:25" s="20" customFormat="1" ht="12.75">
      <c r="A62" s="36">
        <v>400501</v>
      </c>
      <c r="B62" s="7" t="s">
        <v>334</v>
      </c>
      <c r="C62" s="8">
        <v>5</v>
      </c>
      <c r="D62" s="7" t="s">
        <v>335</v>
      </c>
      <c r="E62" s="7" t="s">
        <v>22</v>
      </c>
      <c r="F62" s="15" t="s">
        <v>38</v>
      </c>
      <c r="G62" s="58"/>
      <c r="H62" s="7"/>
      <c r="I62" s="7"/>
      <c r="J62" s="7"/>
      <c r="K62" s="7"/>
      <c r="L62" s="7"/>
      <c r="M62" s="7">
        <v>1</v>
      </c>
      <c r="N62" s="7"/>
      <c r="O62" s="7"/>
      <c r="P62" s="7"/>
      <c r="Q62" s="7">
        <v>1</v>
      </c>
      <c r="R62" s="7">
        <v>1</v>
      </c>
      <c r="S62" s="7">
        <v>1</v>
      </c>
      <c r="T62" s="15"/>
      <c r="U62" s="27">
        <f t="shared" si="0"/>
        <v>3</v>
      </c>
      <c r="V62" s="15">
        <f t="shared" si="1"/>
        <v>1</v>
      </c>
      <c r="W62" s="20">
        <f t="shared" si="2"/>
        <v>4</v>
      </c>
      <c r="Y62" s="20" t="s">
        <v>336</v>
      </c>
    </row>
    <row r="63" spans="1:25" s="20" customFormat="1" ht="12.75">
      <c r="A63" s="36">
        <v>400601</v>
      </c>
      <c r="B63" s="7" t="s">
        <v>67</v>
      </c>
      <c r="C63" s="8">
        <v>5</v>
      </c>
      <c r="D63" s="7" t="s">
        <v>66</v>
      </c>
      <c r="E63" s="7" t="s">
        <v>56</v>
      </c>
      <c r="F63" s="15" t="s">
        <v>33</v>
      </c>
      <c r="G63" s="58"/>
      <c r="H63" s="7"/>
      <c r="I63" s="7"/>
      <c r="J63" s="7"/>
      <c r="K63" s="7"/>
      <c r="L63" s="7"/>
      <c r="M63" s="7"/>
      <c r="N63" s="7"/>
      <c r="O63" s="7">
        <v>1</v>
      </c>
      <c r="P63" s="7"/>
      <c r="Q63" s="7"/>
      <c r="R63" s="7"/>
      <c r="S63" s="7"/>
      <c r="T63" s="15"/>
      <c r="U63" s="27">
        <f t="shared" si="0"/>
        <v>1</v>
      </c>
      <c r="V63" s="15">
        <f t="shared" si="1"/>
        <v>0</v>
      </c>
      <c r="W63" s="20">
        <f t="shared" si="2"/>
        <v>1</v>
      </c>
      <c r="Y63" s="20" t="s">
        <v>337</v>
      </c>
    </row>
    <row r="64" spans="1:25" s="20" customFormat="1" ht="12.75">
      <c r="A64" s="36">
        <v>400601</v>
      </c>
      <c r="B64" s="7" t="s">
        <v>69</v>
      </c>
      <c r="C64" s="8">
        <v>5</v>
      </c>
      <c r="D64" s="7" t="s">
        <v>68</v>
      </c>
      <c r="E64" s="7" t="s">
        <v>56</v>
      </c>
      <c r="F64" s="15" t="s">
        <v>33</v>
      </c>
      <c r="G64" s="5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5">
        <v>1</v>
      </c>
      <c r="U64" s="27">
        <f t="shared" si="0"/>
        <v>0</v>
      </c>
      <c r="V64" s="15">
        <f t="shared" si="1"/>
        <v>1</v>
      </c>
      <c r="W64" s="20">
        <f t="shared" si="2"/>
        <v>1</v>
      </c>
      <c r="Y64" s="20" t="s">
        <v>338</v>
      </c>
    </row>
    <row r="65" spans="1:25" s="20" customFormat="1" ht="12.75">
      <c r="A65" s="36">
        <v>400699</v>
      </c>
      <c r="B65" s="7" t="s">
        <v>339</v>
      </c>
      <c r="C65" s="8">
        <v>5</v>
      </c>
      <c r="D65" s="7" t="s">
        <v>340</v>
      </c>
      <c r="E65" s="7" t="s">
        <v>56</v>
      </c>
      <c r="F65" s="15" t="s">
        <v>33</v>
      </c>
      <c r="G65" s="58"/>
      <c r="H65" s="7"/>
      <c r="I65" s="7"/>
      <c r="J65" s="7"/>
      <c r="K65" s="7"/>
      <c r="L65" s="7"/>
      <c r="M65" s="7"/>
      <c r="N65" s="7"/>
      <c r="O65" s="7"/>
      <c r="P65" s="7"/>
      <c r="Q65" s="7"/>
      <c r="R65" s="7">
        <v>1</v>
      </c>
      <c r="S65" s="7"/>
      <c r="T65" s="15">
        <v>1</v>
      </c>
      <c r="U65" s="27">
        <f t="shared" si="0"/>
        <v>0</v>
      </c>
      <c r="V65" s="15">
        <f t="shared" si="1"/>
        <v>2</v>
      </c>
      <c r="W65" s="20">
        <f t="shared" si="2"/>
        <v>2</v>
      </c>
      <c r="Y65" s="20" t="s">
        <v>341</v>
      </c>
    </row>
    <row r="66" spans="1:25" s="20" customFormat="1" ht="12.75">
      <c r="A66" s="36">
        <v>400801</v>
      </c>
      <c r="B66" s="7" t="s">
        <v>71</v>
      </c>
      <c r="C66" s="8">
        <v>5</v>
      </c>
      <c r="D66" s="7" t="s">
        <v>70</v>
      </c>
      <c r="E66" s="7" t="s">
        <v>22</v>
      </c>
      <c r="F66" s="15" t="s">
        <v>38</v>
      </c>
      <c r="G66" s="5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v>1</v>
      </c>
      <c r="T66" s="15"/>
      <c r="U66" s="27">
        <f t="shared" si="0"/>
        <v>1</v>
      </c>
      <c r="V66" s="15">
        <f t="shared" si="1"/>
        <v>0</v>
      </c>
      <c r="W66" s="20">
        <f t="shared" si="2"/>
        <v>1</v>
      </c>
      <c r="Y66" s="20" t="s">
        <v>342</v>
      </c>
    </row>
    <row r="67" spans="1:25" s="20" customFormat="1" ht="12.75">
      <c r="A67" s="36">
        <v>400899</v>
      </c>
      <c r="B67" s="7" t="s">
        <v>112</v>
      </c>
      <c r="C67" s="8">
        <v>5</v>
      </c>
      <c r="D67" s="7" t="s">
        <v>111</v>
      </c>
      <c r="E67" s="7" t="s">
        <v>22</v>
      </c>
      <c r="F67" s="15" t="s">
        <v>38</v>
      </c>
      <c r="G67" s="58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1</v>
      </c>
      <c r="S67" s="7"/>
      <c r="T67" s="15"/>
      <c r="U67" s="27">
        <f t="shared" si="0"/>
        <v>0</v>
      </c>
      <c r="V67" s="15">
        <f t="shared" si="1"/>
        <v>1</v>
      </c>
      <c r="W67" s="20">
        <f t="shared" si="2"/>
        <v>1</v>
      </c>
      <c r="Y67" s="20" t="s">
        <v>343</v>
      </c>
    </row>
    <row r="68" spans="1:25" s="20" customFormat="1" ht="12.75">
      <c r="A68" s="36">
        <v>420101</v>
      </c>
      <c r="B68" s="7" t="s">
        <v>344</v>
      </c>
      <c r="C68" s="8">
        <v>5</v>
      </c>
      <c r="D68" s="7" t="s">
        <v>345</v>
      </c>
      <c r="E68" s="7" t="s">
        <v>22</v>
      </c>
      <c r="F68" s="15" t="s">
        <v>34</v>
      </c>
      <c r="G68" s="58"/>
      <c r="H68" s="7"/>
      <c r="I68" s="7">
        <v>1</v>
      </c>
      <c r="J68" s="7">
        <v>3</v>
      </c>
      <c r="K68" s="7"/>
      <c r="L68" s="7">
        <v>2</v>
      </c>
      <c r="M68" s="7">
        <v>2</v>
      </c>
      <c r="N68" s="7">
        <v>1</v>
      </c>
      <c r="O68" s="7"/>
      <c r="P68" s="7">
        <v>8</v>
      </c>
      <c r="Q68" s="7">
        <v>19</v>
      </c>
      <c r="R68" s="7">
        <v>81</v>
      </c>
      <c r="S68" s="7">
        <v>2</v>
      </c>
      <c r="T68" s="15">
        <v>12</v>
      </c>
      <c r="U68" s="27">
        <f t="shared" si="0"/>
        <v>24</v>
      </c>
      <c r="V68" s="15">
        <f t="shared" si="1"/>
        <v>107</v>
      </c>
      <c r="W68" s="20">
        <f t="shared" si="2"/>
        <v>131</v>
      </c>
      <c r="Y68" s="20" t="s">
        <v>346</v>
      </c>
    </row>
    <row r="69" spans="1:25" s="20" customFormat="1" ht="12.75">
      <c r="A69" s="36">
        <v>440501</v>
      </c>
      <c r="B69" s="7" t="s">
        <v>347</v>
      </c>
      <c r="C69" s="8">
        <v>5</v>
      </c>
      <c r="D69" s="7" t="s">
        <v>348</v>
      </c>
      <c r="E69" s="7" t="s">
        <v>22</v>
      </c>
      <c r="F69" s="15" t="s">
        <v>33</v>
      </c>
      <c r="G69" s="58"/>
      <c r="H69" s="7"/>
      <c r="I69" s="7"/>
      <c r="J69" s="7"/>
      <c r="K69" s="7"/>
      <c r="L69" s="7"/>
      <c r="M69" s="7"/>
      <c r="N69" s="7"/>
      <c r="O69" s="7"/>
      <c r="P69" s="7"/>
      <c r="Q69" s="7">
        <v>1</v>
      </c>
      <c r="R69" s="7"/>
      <c r="S69" s="7"/>
      <c r="T69" s="15"/>
      <c r="U69" s="27">
        <f t="shared" si="0"/>
        <v>1</v>
      </c>
      <c r="V69" s="15">
        <f t="shared" si="1"/>
        <v>0</v>
      </c>
      <c r="W69" s="20">
        <f t="shared" si="2"/>
        <v>1</v>
      </c>
      <c r="Y69" s="20" t="s">
        <v>349</v>
      </c>
    </row>
    <row r="70" spans="1:25" s="20" customFormat="1" ht="12.75">
      <c r="A70" s="36">
        <v>440501</v>
      </c>
      <c r="B70" s="7" t="s">
        <v>347</v>
      </c>
      <c r="C70" s="8">
        <v>5</v>
      </c>
      <c r="D70" s="7" t="s">
        <v>350</v>
      </c>
      <c r="E70" s="7" t="s">
        <v>56</v>
      </c>
      <c r="F70" s="15" t="s">
        <v>33</v>
      </c>
      <c r="G70" s="58"/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1</v>
      </c>
      <c r="S70" s="7"/>
      <c r="T70" s="15"/>
      <c r="U70" s="27">
        <f aca="true" t="shared" si="3" ref="U70:U99">G70+I70+K70+M70+O70+Q70+S70</f>
        <v>0</v>
      </c>
      <c r="V70" s="15">
        <f aca="true" t="shared" si="4" ref="V70:V99">H70+J70+L70+N70+P70+R70+T70</f>
        <v>1</v>
      </c>
      <c r="W70" s="20">
        <f aca="true" t="shared" si="5" ref="W70:W99">SUM(U70:V70)</f>
        <v>1</v>
      </c>
      <c r="Y70" s="20" t="s">
        <v>351</v>
      </c>
    </row>
    <row r="71" spans="1:25" s="20" customFormat="1" ht="12.75">
      <c r="A71" s="36">
        <v>450201</v>
      </c>
      <c r="B71" s="7" t="s">
        <v>352</v>
      </c>
      <c r="C71" s="8">
        <v>5</v>
      </c>
      <c r="D71" s="7" t="s">
        <v>353</v>
      </c>
      <c r="E71" s="7" t="s">
        <v>22</v>
      </c>
      <c r="F71" s="15" t="s">
        <v>34</v>
      </c>
      <c r="G71" s="58"/>
      <c r="H71" s="7"/>
      <c r="I71" s="7"/>
      <c r="J71" s="7"/>
      <c r="K71" s="7"/>
      <c r="L71" s="7">
        <v>1</v>
      </c>
      <c r="M71" s="7"/>
      <c r="N71" s="7"/>
      <c r="O71" s="7"/>
      <c r="P71" s="7">
        <v>1</v>
      </c>
      <c r="Q71" s="7">
        <v>9</v>
      </c>
      <c r="R71" s="7">
        <v>10</v>
      </c>
      <c r="S71" s="7">
        <v>1</v>
      </c>
      <c r="T71" s="15">
        <v>2</v>
      </c>
      <c r="U71" s="27">
        <f t="shared" si="3"/>
        <v>10</v>
      </c>
      <c r="V71" s="15">
        <f t="shared" si="4"/>
        <v>14</v>
      </c>
      <c r="W71" s="20">
        <f t="shared" si="5"/>
        <v>24</v>
      </c>
      <c r="Y71" s="20" t="s">
        <v>354</v>
      </c>
    </row>
    <row r="72" spans="1:25" s="20" customFormat="1" ht="12.75">
      <c r="A72" s="36">
        <v>450601</v>
      </c>
      <c r="B72" s="7" t="s">
        <v>355</v>
      </c>
      <c r="C72" s="8">
        <v>5</v>
      </c>
      <c r="D72" s="7" t="s">
        <v>356</v>
      </c>
      <c r="E72" s="7" t="s">
        <v>22</v>
      </c>
      <c r="F72" s="15" t="s">
        <v>34</v>
      </c>
      <c r="G72" s="58"/>
      <c r="H72" s="7"/>
      <c r="I72" s="7">
        <v>1</v>
      </c>
      <c r="J72" s="7"/>
      <c r="K72" s="7"/>
      <c r="L72" s="7"/>
      <c r="M72" s="7">
        <v>1</v>
      </c>
      <c r="N72" s="7"/>
      <c r="O72" s="7"/>
      <c r="P72" s="7"/>
      <c r="Q72" s="7">
        <v>10</v>
      </c>
      <c r="R72" s="7">
        <v>1</v>
      </c>
      <c r="S72" s="7"/>
      <c r="T72" s="15"/>
      <c r="U72" s="27">
        <f t="shared" si="3"/>
        <v>12</v>
      </c>
      <c r="V72" s="15">
        <f t="shared" si="4"/>
        <v>1</v>
      </c>
      <c r="W72" s="20">
        <f t="shared" si="5"/>
        <v>13</v>
      </c>
      <c r="Y72" s="20" t="s">
        <v>357</v>
      </c>
    </row>
    <row r="73" spans="1:25" s="20" customFormat="1" ht="12.75">
      <c r="A73" s="36">
        <v>450602</v>
      </c>
      <c r="B73" s="7" t="s">
        <v>115</v>
      </c>
      <c r="C73" s="8">
        <v>5</v>
      </c>
      <c r="D73" s="7" t="s">
        <v>114</v>
      </c>
      <c r="E73" s="7" t="s">
        <v>56</v>
      </c>
      <c r="F73" s="15" t="s">
        <v>33</v>
      </c>
      <c r="G73" s="58"/>
      <c r="H73" s="7"/>
      <c r="I73" s="7"/>
      <c r="J73" s="7"/>
      <c r="K73" s="7"/>
      <c r="L73" s="7"/>
      <c r="M73" s="7"/>
      <c r="N73" s="7"/>
      <c r="O73" s="7"/>
      <c r="P73" s="7"/>
      <c r="Q73" s="7">
        <v>1</v>
      </c>
      <c r="R73" s="7">
        <v>1</v>
      </c>
      <c r="S73" s="7"/>
      <c r="T73" s="15"/>
      <c r="U73" s="27">
        <f t="shared" si="3"/>
        <v>1</v>
      </c>
      <c r="V73" s="15">
        <f t="shared" si="4"/>
        <v>1</v>
      </c>
      <c r="W73" s="20">
        <f t="shared" si="5"/>
        <v>2</v>
      </c>
      <c r="Y73" s="20" t="s">
        <v>358</v>
      </c>
    </row>
    <row r="74" spans="1:25" s="20" customFormat="1" ht="12.75">
      <c r="A74" s="36">
        <v>450603</v>
      </c>
      <c r="B74" s="7" t="s">
        <v>359</v>
      </c>
      <c r="C74" s="8">
        <v>5</v>
      </c>
      <c r="D74" s="7" t="s">
        <v>360</v>
      </c>
      <c r="E74" s="7" t="s">
        <v>22</v>
      </c>
      <c r="F74" s="15" t="s">
        <v>34</v>
      </c>
      <c r="G74" s="58"/>
      <c r="H74" s="7"/>
      <c r="I74" s="7">
        <v>1</v>
      </c>
      <c r="J74" s="7"/>
      <c r="K74" s="7"/>
      <c r="L74" s="7"/>
      <c r="M74" s="7"/>
      <c r="N74" s="7"/>
      <c r="O74" s="7"/>
      <c r="P74" s="7"/>
      <c r="Q74" s="7">
        <v>6</v>
      </c>
      <c r="R74" s="7">
        <v>2</v>
      </c>
      <c r="S74" s="7">
        <v>3</v>
      </c>
      <c r="T74" s="15"/>
      <c r="U74" s="27">
        <f t="shared" si="3"/>
        <v>10</v>
      </c>
      <c r="V74" s="15">
        <f t="shared" si="4"/>
        <v>2</v>
      </c>
      <c r="W74" s="20">
        <f t="shared" si="5"/>
        <v>12</v>
      </c>
      <c r="Y74" s="20" t="s">
        <v>361</v>
      </c>
    </row>
    <row r="75" spans="1:25" s="20" customFormat="1" ht="12.75">
      <c r="A75" s="36">
        <v>451001</v>
      </c>
      <c r="B75" s="7" t="s">
        <v>362</v>
      </c>
      <c r="C75" s="8">
        <v>5</v>
      </c>
      <c r="D75" s="7" t="s">
        <v>363</v>
      </c>
      <c r="E75" s="7" t="s">
        <v>22</v>
      </c>
      <c r="F75" s="15" t="s">
        <v>34</v>
      </c>
      <c r="G75" s="58"/>
      <c r="H75" s="7"/>
      <c r="I75" s="7">
        <v>4</v>
      </c>
      <c r="J75" s="7">
        <v>1</v>
      </c>
      <c r="K75" s="7">
        <v>1</v>
      </c>
      <c r="L75" s="7"/>
      <c r="M75" s="7">
        <v>2</v>
      </c>
      <c r="N75" s="7">
        <v>1</v>
      </c>
      <c r="O75" s="7">
        <v>2</v>
      </c>
      <c r="P75" s="7"/>
      <c r="Q75" s="7">
        <v>40</v>
      </c>
      <c r="R75" s="7">
        <v>27</v>
      </c>
      <c r="S75" s="7">
        <v>6</v>
      </c>
      <c r="T75" s="15">
        <v>4</v>
      </c>
      <c r="U75" s="27">
        <f t="shared" si="3"/>
        <v>55</v>
      </c>
      <c r="V75" s="15">
        <f t="shared" si="4"/>
        <v>33</v>
      </c>
      <c r="W75" s="20">
        <f t="shared" si="5"/>
        <v>88</v>
      </c>
      <c r="Y75" s="20" t="s">
        <v>364</v>
      </c>
    </row>
    <row r="76" spans="1:25" s="20" customFormat="1" ht="12.75">
      <c r="A76" s="36">
        <v>451101</v>
      </c>
      <c r="B76" s="7" t="s">
        <v>365</v>
      </c>
      <c r="C76" s="8">
        <v>5</v>
      </c>
      <c r="D76" s="7" t="s">
        <v>366</v>
      </c>
      <c r="E76" s="7" t="s">
        <v>22</v>
      </c>
      <c r="F76" s="15" t="s">
        <v>34</v>
      </c>
      <c r="G76" s="58"/>
      <c r="H76" s="7"/>
      <c r="I76" s="7">
        <v>2</v>
      </c>
      <c r="J76" s="7"/>
      <c r="K76" s="7"/>
      <c r="L76" s="7"/>
      <c r="M76" s="7"/>
      <c r="N76" s="7">
        <v>1</v>
      </c>
      <c r="O76" s="7"/>
      <c r="P76" s="7"/>
      <c r="Q76" s="7">
        <v>8</v>
      </c>
      <c r="R76" s="7">
        <v>13</v>
      </c>
      <c r="S76" s="7">
        <v>2</v>
      </c>
      <c r="T76" s="15"/>
      <c r="U76" s="27">
        <f t="shared" si="3"/>
        <v>12</v>
      </c>
      <c r="V76" s="15">
        <f t="shared" si="4"/>
        <v>14</v>
      </c>
      <c r="W76" s="20">
        <f t="shared" si="5"/>
        <v>26</v>
      </c>
      <c r="Y76" s="20" t="s">
        <v>367</v>
      </c>
    </row>
    <row r="77" spans="1:25" s="20" customFormat="1" ht="12.75">
      <c r="A77" s="36">
        <v>500501</v>
      </c>
      <c r="B77" s="7" t="s">
        <v>368</v>
      </c>
      <c r="C77" s="8">
        <v>5</v>
      </c>
      <c r="D77" s="7" t="s">
        <v>369</v>
      </c>
      <c r="E77" s="7" t="s">
        <v>22</v>
      </c>
      <c r="F77" s="15" t="s">
        <v>3</v>
      </c>
      <c r="G77" s="58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1</v>
      </c>
      <c r="S77" s="7"/>
      <c r="T77" s="15"/>
      <c r="U77" s="27">
        <f t="shared" si="3"/>
        <v>0</v>
      </c>
      <c r="V77" s="15">
        <f t="shared" si="4"/>
        <v>1</v>
      </c>
      <c r="W77" s="20">
        <f t="shared" si="5"/>
        <v>1</v>
      </c>
      <c r="Y77" s="20" t="s">
        <v>370</v>
      </c>
    </row>
    <row r="78" spans="1:25" s="20" customFormat="1" ht="12.75">
      <c r="A78" s="36">
        <v>500501</v>
      </c>
      <c r="B78" s="7" t="s">
        <v>371</v>
      </c>
      <c r="C78" s="8">
        <v>5</v>
      </c>
      <c r="D78" s="7" t="s">
        <v>372</v>
      </c>
      <c r="E78" s="7" t="s">
        <v>22</v>
      </c>
      <c r="F78" s="15" t="s">
        <v>3</v>
      </c>
      <c r="G78" s="58"/>
      <c r="H78" s="7"/>
      <c r="I78" s="7"/>
      <c r="J78" s="7"/>
      <c r="K78" s="7"/>
      <c r="L78" s="7"/>
      <c r="M78" s="7"/>
      <c r="N78" s="7"/>
      <c r="O78" s="7">
        <v>1</v>
      </c>
      <c r="P78" s="7">
        <v>1</v>
      </c>
      <c r="Q78" s="7">
        <v>6</v>
      </c>
      <c r="R78" s="7">
        <v>10</v>
      </c>
      <c r="S78" s="7"/>
      <c r="T78" s="15"/>
      <c r="U78" s="27">
        <f t="shared" si="3"/>
        <v>7</v>
      </c>
      <c r="V78" s="15">
        <f t="shared" si="4"/>
        <v>11</v>
      </c>
      <c r="W78" s="20">
        <f t="shared" si="5"/>
        <v>18</v>
      </c>
      <c r="Y78" s="20" t="s">
        <v>373</v>
      </c>
    </row>
    <row r="79" spans="1:23" s="20" customFormat="1" ht="12.75">
      <c r="A79" s="36">
        <v>500602</v>
      </c>
      <c r="B79" s="7" t="s">
        <v>374</v>
      </c>
      <c r="C79" s="8">
        <v>5</v>
      </c>
      <c r="D79" s="7" t="s">
        <v>375</v>
      </c>
      <c r="E79" s="7" t="s">
        <v>22</v>
      </c>
      <c r="F79" s="15" t="s">
        <v>37</v>
      </c>
      <c r="G79" s="58"/>
      <c r="H79" s="7"/>
      <c r="I79" s="7"/>
      <c r="J79" s="7"/>
      <c r="K79" s="7"/>
      <c r="L79" s="7"/>
      <c r="M79" s="7"/>
      <c r="N79" s="7"/>
      <c r="O79" s="7"/>
      <c r="P79" s="7"/>
      <c r="Q79" s="7">
        <v>1</v>
      </c>
      <c r="R79" s="7">
        <v>1</v>
      </c>
      <c r="S79" s="7"/>
      <c r="T79" s="15"/>
      <c r="U79" s="27">
        <f t="shared" si="3"/>
        <v>1</v>
      </c>
      <c r="V79" s="15">
        <f t="shared" si="4"/>
        <v>1</v>
      </c>
      <c r="W79" s="20">
        <f t="shared" si="5"/>
        <v>2</v>
      </c>
    </row>
    <row r="80" spans="1:25" s="20" customFormat="1" ht="12.75">
      <c r="A80" s="36">
        <v>500702</v>
      </c>
      <c r="B80" s="7" t="s">
        <v>376</v>
      </c>
      <c r="C80" s="8">
        <v>5</v>
      </c>
      <c r="D80" s="7" t="s">
        <v>377</v>
      </c>
      <c r="E80" s="7" t="s">
        <v>22</v>
      </c>
      <c r="F80" s="15" t="s">
        <v>3</v>
      </c>
      <c r="G80" s="58"/>
      <c r="H80" s="7"/>
      <c r="I80" s="7"/>
      <c r="J80" s="7"/>
      <c r="K80" s="7"/>
      <c r="L80" s="7"/>
      <c r="M80" s="7">
        <v>1</v>
      </c>
      <c r="N80" s="7"/>
      <c r="O80" s="7"/>
      <c r="P80" s="7"/>
      <c r="Q80" s="7">
        <v>6</v>
      </c>
      <c r="R80" s="7">
        <v>8</v>
      </c>
      <c r="S80" s="7"/>
      <c r="T80" s="15">
        <v>1</v>
      </c>
      <c r="U80" s="27">
        <f t="shared" si="3"/>
        <v>7</v>
      </c>
      <c r="V80" s="15">
        <f t="shared" si="4"/>
        <v>9</v>
      </c>
      <c r="W80" s="20">
        <f t="shared" si="5"/>
        <v>16</v>
      </c>
      <c r="Y80" s="20" t="s">
        <v>378</v>
      </c>
    </row>
    <row r="81" spans="1:25" s="20" customFormat="1" ht="12.75">
      <c r="A81" s="36">
        <v>500702</v>
      </c>
      <c r="B81" s="7" t="s">
        <v>379</v>
      </c>
      <c r="C81" s="8">
        <v>5</v>
      </c>
      <c r="D81" s="7" t="s">
        <v>380</v>
      </c>
      <c r="E81" s="7" t="s">
        <v>22</v>
      </c>
      <c r="F81" s="15" t="s">
        <v>3</v>
      </c>
      <c r="G81" s="58"/>
      <c r="H81" s="7"/>
      <c r="I81" s="7"/>
      <c r="J81" s="7"/>
      <c r="K81" s="7"/>
      <c r="L81" s="7"/>
      <c r="M81" s="7"/>
      <c r="N81" s="7"/>
      <c r="O81" s="7">
        <v>1</v>
      </c>
      <c r="P81" s="7"/>
      <c r="Q81" s="7">
        <v>4</v>
      </c>
      <c r="R81" s="7">
        <v>13</v>
      </c>
      <c r="S81" s="7"/>
      <c r="T81" s="15">
        <v>1</v>
      </c>
      <c r="U81" s="27">
        <f t="shared" si="3"/>
        <v>5</v>
      </c>
      <c r="V81" s="15">
        <f t="shared" si="4"/>
        <v>14</v>
      </c>
      <c r="W81" s="20">
        <f t="shared" si="5"/>
        <v>19</v>
      </c>
      <c r="Y81" s="20" t="s">
        <v>381</v>
      </c>
    </row>
    <row r="82" spans="1:25" s="20" customFormat="1" ht="12.75">
      <c r="A82" s="36">
        <v>500703</v>
      </c>
      <c r="B82" s="7" t="s">
        <v>382</v>
      </c>
      <c r="C82" s="8">
        <v>5</v>
      </c>
      <c r="D82" s="7" t="s">
        <v>383</v>
      </c>
      <c r="E82" s="7" t="s">
        <v>22</v>
      </c>
      <c r="F82" s="15" t="s">
        <v>3</v>
      </c>
      <c r="G82" s="58"/>
      <c r="H82" s="7"/>
      <c r="I82" s="7"/>
      <c r="J82" s="7">
        <v>1</v>
      </c>
      <c r="K82" s="7"/>
      <c r="L82" s="7"/>
      <c r="M82" s="7"/>
      <c r="N82" s="7"/>
      <c r="O82" s="7"/>
      <c r="P82" s="7"/>
      <c r="Q82" s="7">
        <v>1</v>
      </c>
      <c r="R82" s="7">
        <v>4</v>
      </c>
      <c r="S82" s="7"/>
      <c r="T82" s="15">
        <v>2</v>
      </c>
      <c r="U82" s="27">
        <f t="shared" si="3"/>
        <v>1</v>
      </c>
      <c r="V82" s="15">
        <f t="shared" si="4"/>
        <v>7</v>
      </c>
      <c r="W82" s="20">
        <f t="shared" si="5"/>
        <v>8</v>
      </c>
      <c r="Y82" s="20" t="s">
        <v>384</v>
      </c>
    </row>
    <row r="83" spans="1:25" s="20" customFormat="1" ht="12.75">
      <c r="A83" s="36">
        <v>500901</v>
      </c>
      <c r="B83" s="7" t="s">
        <v>385</v>
      </c>
      <c r="C83" s="8">
        <v>5</v>
      </c>
      <c r="D83" s="7" t="s">
        <v>386</v>
      </c>
      <c r="E83" s="7" t="s">
        <v>22</v>
      </c>
      <c r="F83" s="15" t="s">
        <v>3</v>
      </c>
      <c r="G83" s="58"/>
      <c r="H83" s="7"/>
      <c r="I83" s="7"/>
      <c r="J83" s="7"/>
      <c r="K83" s="7"/>
      <c r="L83" s="7"/>
      <c r="M83" s="7"/>
      <c r="N83" s="7"/>
      <c r="O83" s="7"/>
      <c r="P83" s="7"/>
      <c r="Q83" s="7">
        <v>1</v>
      </c>
      <c r="R83" s="7">
        <v>2</v>
      </c>
      <c r="S83" s="7"/>
      <c r="T83" s="15"/>
      <c r="U83" s="27">
        <f t="shared" si="3"/>
        <v>1</v>
      </c>
      <c r="V83" s="15">
        <f t="shared" si="4"/>
        <v>2</v>
      </c>
      <c r="W83" s="20">
        <f t="shared" si="5"/>
        <v>3</v>
      </c>
      <c r="Y83" s="20" t="s">
        <v>387</v>
      </c>
    </row>
    <row r="84" spans="1:25" s="20" customFormat="1" ht="12.75">
      <c r="A84" s="36">
        <v>500903</v>
      </c>
      <c r="B84" s="7" t="s">
        <v>388</v>
      </c>
      <c r="C84" s="8">
        <v>5</v>
      </c>
      <c r="D84" s="7" t="s">
        <v>389</v>
      </c>
      <c r="E84" s="7" t="s">
        <v>22</v>
      </c>
      <c r="F84" s="15" t="s">
        <v>3</v>
      </c>
      <c r="G84" s="58"/>
      <c r="H84" s="7"/>
      <c r="I84" s="7"/>
      <c r="J84" s="7"/>
      <c r="K84" s="7"/>
      <c r="L84" s="7"/>
      <c r="M84" s="7"/>
      <c r="N84" s="7"/>
      <c r="O84" s="7"/>
      <c r="P84" s="7"/>
      <c r="Q84" s="7">
        <v>1</v>
      </c>
      <c r="R84" s="7"/>
      <c r="S84" s="7">
        <v>1</v>
      </c>
      <c r="T84" s="15"/>
      <c r="U84" s="27">
        <f t="shared" si="3"/>
        <v>2</v>
      </c>
      <c r="V84" s="15">
        <f t="shared" si="4"/>
        <v>0</v>
      </c>
      <c r="W84" s="20">
        <f t="shared" si="5"/>
        <v>2</v>
      </c>
      <c r="Y84" s="20" t="s">
        <v>390</v>
      </c>
    </row>
    <row r="85" spans="1:25" s="20" customFormat="1" ht="12.75">
      <c r="A85" s="36">
        <v>510201</v>
      </c>
      <c r="B85" s="7" t="s">
        <v>391</v>
      </c>
      <c r="C85" s="8">
        <v>5</v>
      </c>
      <c r="D85" s="7" t="s">
        <v>392</v>
      </c>
      <c r="E85" s="7" t="s">
        <v>35</v>
      </c>
      <c r="F85" s="15" t="s">
        <v>35</v>
      </c>
      <c r="G85" s="58"/>
      <c r="H85" s="7"/>
      <c r="I85" s="7"/>
      <c r="J85" s="7">
        <v>1</v>
      </c>
      <c r="K85" s="7"/>
      <c r="L85" s="7"/>
      <c r="M85" s="7"/>
      <c r="N85" s="7"/>
      <c r="O85" s="7"/>
      <c r="P85" s="7"/>
      <c r="Q85" s="7">
        <v>2</v>
      </c>
      <c r="R85" s="7">
        <v>25</v>
      </c>
      <c r="S85" s="7"/>
      <c r="T85" s="15">
        <v>1</v>
      </c>
      <c r="U85" s="27">
        <f t="shared" si="3"/>
        <v>2</v>
      </c>
      <c r="V85" s="15">
        <f t="shared" si="4"/>
        <v>27</v>
      </c>
      <c r="W85" s="20">
        <f t="shared" si="5"/>
        <v>29</v>
      </c>
      <c r="Y85" s="20" t="s">
        <v>393</v>
      </c>
    </row>
    <row r="86" spans="1:25" s="20" customFormat="1" ht="12.75">
      <c r="A86" s="36">
        <v>510602</v>
      </c>
      <c r="B86" s="7" t="s">
        <v>394</v>
      </c>
      <c r="C86" s="8">
        <v>5</v>
      </c>
      <c r="D86" s="7" t="s">
        <v>395</v>
      </c>
      <c r="E86" s="7" t="s">
        <v>35</v>
      </c>
      <c r="F86" s="15" t="s">
        <v>35</v>
      </c>
      <c r="G86" s="58"/>
      <c r="H86" s="7"/>
      <c r="I86" s="7"/>
      <c r="J86" s="7"/>
      <c r="K86" s="7"/>
      <c r="L86" s="7"/>
      <c r="M86" s="7"/>
      <c r="N86" s="7">
        <v>1</v>
      </c>
      <c r="O86" s="7"/>
      <c r="P86" s="7"/>
      <c r="Q86" s="7"/>
      <c r="R86" s="7"/>
      <c r="S86" s="7"/>
      <c r="T86" s="15">
        <v>1</v>
      </c>
      <c r="U86" s="27">
        <f t="shared" si="3"/>
        <v>0</v>
      </c>
      <c r="V86" s="15">
        <f t="shared" si="4"/>
        <v>2</v>
      </c>
      <c r="W86" s="20">
        <f t="shared" si="5"/>
        <v>2</v>
      </c>
      <c r="Y86" s="20" t="s">
        <v>396</v>
      </c>
    </row>
    <row r="87" spans="1:25" s="20" customFormat="1" ht="12.75">
      <c r="A87" s="36">
        <v>510602</v>
      </c>
      <c r="B87" s="7" t="s">
        <v>397</v>
      </c>
      <c r="C87" s="8">
        <v>5</v>
      </c>
      <c r="D87" s="7" t="s">
        <v>398</v>
      </c>
      <c r="E87" s="7" t="s">
        <v>35</v>
      </c>
      <c r="F87" s="15" t="s">
        <v>35</v>
      </c>
      <c r="G87" s="58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8</v>
      </c>
      <c r="S87" s="7"/>
      <c r="T87" s="15"/>
      <c r="U87" s="27">
        <f t="shared" si="3"/>
        <v>0</v>
      </c>
      <c r="V87" s="15">
        <f t="shared" si="4"/>
        <v>8</v>
      </c>
      <c r="W87" s="20">
        <f t="shared" si="5"/>
        <v>8</v>
      </c>
      <c r="Y87" s="20" t="s">
        <v>399</v>
      </c>
    </row>
    <row r="88" spans="1:25" s="20" customFormat="1" ht="12.75">
      <c r="A88" s="36">
        <v>511601</v>
      </c>
      <c r="B88" s="7" t="s">
        <v>400</v>
      </c>
      <c r="C88" s="8">
        <v>5</v>
      </c>
      <c r="D88" s="7" t="s">
        <v>401</v>
      </c>
      <c r="E88" s="7" t="s">
        <v>74</v>
      </c>
      <c r="F88" s="15" t="s">
        <v>42</v>
      </c>
      <c r="G88" s="58"/>
      <c r="H88" s="7"/>
      <c r="I88" s="7">
        <v>1</v>
      </c>
      <c r="J88" s="7">
        <v>5</v>
      </c>
      <c r="K88" s="7"/>
      <c r="L88" s="7"/>
      <c r="M88" s="7">
        <v>1</v>
      </c>
      <c r="N88" s="7">
        <v>2</v>
      </c>
      <c r="O88" s="7"/>
      <c r="P88" s="7">
        <v>2</v>
      </c>
      <c r="Q88" s="7">
        <v>5</v>
      </c>
      <c r="R88" s="7">
        <v>71</v>
      </c>
      <c r="S88" s="7">
        <v>1</v>
      </c>
      <c r="T88" s="15">
        <v>9</v>
      </c>
      <c r="U88" s="27">
        <f t="shared" si="3"/>
        <v>8</v>
      </c>
      <c r="V88" s="15">
        <f t="shared" si="4"/>
        <v>89</v>
      </c>
      <c r="W88" s="20">
        <f t="shared" si="5"/>
        <v>97</v>
      </c>
      <c r="Y88" s="20" t="s">
        <v>402</v>
      </c>
    </row>
    <row r="89" spans="1:25" s="20" customFormat="1" ht="12.75">
      <c r="A89" s="36">
        <v>513101</v>
      </c>
      <c r="B89" s="7" t="s">
        <v>403</v>
      </c>
      <c r="C89" s="8">
        <v>5</v>
      </c>
      <c r="D89" s="7" t="s">
        <v>404</v>
      </c>
      <c r="E89" s="7" t="s">
        <v>56</v>
      </c>
      <c r="F89" s="15" t="s">
        <v>33</v>
      </c>
      <c r="G89" s="58"/>
      <c r="H89" s="7"/>
      <c r="I89" s="7"/>
      <c r="J89" s="7">
        <v>1</v>
      </c>
      <c r="K89" s="7"/>
      <c r="L89" s="7"/>
      <c r="M89" s="7"/>
      <c r="N89" s="7">
        <v>1</v>
      </c>
      <c r="O89" s="7"/>
      <c r="P89" s="7"/>
      <c r="Q89" s="7">
        <v>3</v>
      </c>
      <c r="R89" s="7">
        <v>19</v>
      </c>
      <c r="S89" s="7"/>
      <c r="T89" s="15">
        <v>1</v>
      </c>
      <c r="U89" s="27">
        <f t="shared" si="3"/>
        <v>3</v>
      </c>
      <c r="V89" s="15">
        <f t="shared" si="4"/>
        <v>22</v>
      </c>
      <c r="W89" s="20">
        <f t="shared" si="5"/>
        <v>25</v>
      </c>
      <c r="Y89" s="20" t="s">
        <v>405</v>
      </c>
    </row>
    <row r="90" spans="1:25" s="20" customFormat="1" ht="12.75">
      <c r="A90" s="36">
        <v>520101</v>
      </c>
      <c r="B90" s="7" t="s">
        <v>406</v>
      </c>
      <c r="C90" s="8">
        <v>5</v>
      </c>
      <c r="D90" s="7" t="s">
        <v>407</v>
      </c>
      <c r="E90" s="7" t="s">
        <v>36</v>
      </c>
      <c r="F90" s="15" t="s">
        <v>36</v>
      </c>
      <c r="G90" s="58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v>1</v>
      </c>
      <c r="S90" s="7"/>
      <c r="T90" s="15"/>
      <c r="U90" s="27">
        <f t="shared" si="3"/>
        <v>0</v>
      </c>
      <c r="V90" s="15">
        <f t="shared" si="4"/>
        <v>1</v>
      </c>
      <c r="W90" s="20">
        <f t="shared" si="5"/>
        <v>1</v>
      </c>
      <c r="Y90" s="20" t="s">
        <v>408</v>
      </c>
    </row>
    <row r="91" spans="1:25" s="20" customFormat="1" ht="12.75">
      <c r="A91" s="36">
        <v>520201</v>
      </c>
      <c r="B91" s="7" t="s">
        <v>409</v>
      </c>
      <c r="C91" s="8">
        <v>5</v>
      </c>
      <c r="D91" s="7" t="s">
        <v>410</v>
      </c>
      <c r="E91" s="7" t="s">
        <v>44</v>
      </c>
      <c r="F91" s="15" t="s">
        <v>44</v>
      </c>
      <c r="G91" s="58"/>
      <c r="H91" s="7"/>
      <c r="I91" s="7">
        <v>1</v>
      </c>
      <c r="J91" s="7">
        <v>3</v>
      </c>
      <c r="K91" s="7"/>
      <c r="L91" s="7"/>
      <c r="M91" s="7"/>
      <c r="N91" s="7">
        <v>1</v>
      </c>
      <c r="O91" s="7"/>
      <c r="P91" s="7"/>
      <c r="Q91" s="7">
        <v>29</v>
      </c>
      <c r="R91" s="7">
        <v>14</v>
      </c>
      <c r="S91" s="7">
        <v>2</v>
      </c>
      <c r="T91" s="15">
        <v>1</v>
      </c>
      <c r="U91" s="27">
        <f t="shared" si="3"/>
        <v>32</v>
      </c>
      <c r="V91" s="15">
        <f t="shared" si="4"/>
        <v>19</v>
      </c>
      <c r="W91" s="20">
        <f t="shared" si="5"/>
        <v>51</v>
      </c>
      <c r="Y91" s="20" t="s">
        <v>411</v>
      </c>
    </row>
    <row r="92" spans="1:25" s="20" customFormat="1" ht="12.75">
      <c r="A92" s="36">
        <v>520201</v>
      </c>
      <c r="B92" s="7" t="s">
        <v>412</v>
      </c>
      <c r="C92" s="8">
        <v>5</v>
      </c>
      <c r="D92" s="7" t="s">
        <v>413</v>
      </c>
      <c r="E92" s="7" t="s">
        <v>44</v>
      </c>
      <c r="F92" s="15" t="s">
        <v>44</v>
      </c>
      <c r="G92" s="58"/>
      <c r="H92" s="7"/>
      <c r="I92" s="7">
        <v>1</v>
      </c>
      <c r="J92" s="7">
        <v>1</v>
      </c>
      <c r="K92" s="7"/>
      <c r="L92" s="7"/>
      <c r="M92" s="7">
        <v>1</v>
      </c>
      <c r="N92" s="7"/>
      <c r="O92" s="7"/>
      <c r="P92" s="7"/>
      <c r="Q92" s="7">
        <v>24</v>
      </c>
      <c r="R92" s="7">
        <v>14</v>
      </c>
      <c r="S92" s="7"/>
      <c r="T92" s="15">
        <v>1</v>
      </c>
      <c r="U92" s="27">
        <f t="shared" si="3"/>
        <v>26</v>
      </c>
      <c r="V92" s="15">
        <f t="shared" si="4"/>
        <v>16</v>
      </c>
      <c r="W92" s="20">
        <f t="shared" si="5"/>
        <v>42</v>
      </c>
      <c r="Y92" s="20" t="s">
        <v>414</v>
      </c>
    </row>
    <row r="93" spans="1:25" s="20" customFormat="1" ht="12.75">
      <c r="A93" s="36">
        <v>520301</v>
      </c>
      <c r="B93" s="7" t="s">
        <v>415</v>
      </c>
      <c r="C93" s="8">
        <v>5</v>
      </c>
      <c r="D93" s="7" t="s">
        <v>416</v>
      </c>
      <c r="E93" s="7" t="s">
        <v>44</v>
      </c>
      <c r="F93" s="15" t="s">
        <v>44</v>
      </c>
      <c r="G93" s="58">
        <v>1</v>
      </c>
      <c r="H93" s="7">
        <v>1</v>
      </c>
      <c r="I93" s="7"/>
      <c r="J93" s="7"/>
      <c r="K93" s="7"/>
      <c r="L93" s="7"/>
      <c r="M93" s="7">
        <v>2</v>
      </c>
      <c r="N93" s="7">
        <v>3</v>
      </c>
      <c r="O93" s="7"/>
      <c r="P93" s="7">
        <v>1</v>
      </c>
      <c r="Q93" s="7">
        <v>33</v>
      </c>
      <c r="R93" s="7">
        <v>18</v>
      </c>
      <c r="S93" s="7">
        <v>2</v>
      </c>
      <c r="T93" s="15">
        <v>1</v>
      </c>
      <c r="U93" s="27">
        <f aca="true" t="shared" si="6" ref="U93:V96">G93+I93+K93+M93+O93+Q93+S93</f>
        <v>38</v>
      </c>
      <c r="V93" s="15">
        <f t="shared" si="6"/>
        <v>24</v>
      </c>
      <c r="W93" s="20">
        <f>SUM(U93:V93)</f>
        <v>62</v>
      </c>
      <c r="Y93" t="s">
        <v>417</v>
      </c>
    </row>
    <row r="94" spans="1:25" s="20" customFormat="1" ht="12.75">
      <c r="A94" s="36">
        <v>520801</v>
      </c>
      <c r="B94" s="7" t="s">
        <v>418</v>
      </c>
      <c r="C94" s="8">
        <v>5</v>
      </c>
      <c r="D94" s="7" t="s">
        <v>419</v>
      </c>
      <c r="E94" s="7" t="s">
        <v>44</v>
      </c>
      <c r="F94" s="15" t="s">
        <v>44</v>
      </c>
      <c r="G94" s="58"/>
      <c r="H94" s="7"/>
      <c r="I94" s="7">
        <v>2</v>
      </c>
      <c r="J94" s="7">
        <v>1</v>
      </c>
      <c r="K94" s="7"/>
      <c r="L94" s="7"/>
      <c r="M94" s="7">
        <v>1</v>
      </c>
      <c r="N94" s="7">
        <v>2</v>
      </c>
      <c r="O94" s="7"/>
      <c r="P94" s="7"/>
      <c r="Q94" s="7">
        <v>21</v>
      </c>
      <c r="R94" s="7">
        <v>13</v>
      </c>
      <c r="S94" s="7">
        <v>3</v>
      </c>
      <c r="T94" s="15">
        <v>2</v>
      </c>
      <c r="U94" s="27">
        <f t="shared" si="6"/>
        <v>27</v>
      </c>
      <c r="V94" s="15">
        <f t="shared" si="6"/>
        <v>18</v>
      </c>
      <c r="W94" s="20">
        <f>SUM(U94:V94)</f>
        <v>45</v>
      </c>
      <c r="Y94" t="s">
        <v>420</v>
      </c>
    </row>
    <row r="95" spans="1:25" s="20" customFormat="1" ht="12.75">
      <c r="A95" s="36">
        <v>521101</v>
      </c>
      <c r="B95" s="7" t="s">
        <v>421</v>
      </c>
      <c r="C95" s="8">
        <v>5</v>
      </c>
      <c r="D95" s="7" t="s">
        <v>422</v>
      </c>
      <c r="E95" s="7" t="s">
        <v>44</v>
      </c>
      <c r="F95" s="15" t="s">
        <v>44</v>
      </c>
      <c r="G95" s="58"/>
      <c r="H95" s="7"/>
      <c r="I95" s="7"/>
      <c r="J95" s="7"/>
      <c r="K95" s="7"/>
      <c r="L95" s="7"/>
      <c r="M95" s="7"/>
      <c r="N95" s="7">
        <v>1</v>
      </c>
      <c r="O95" s="7">
        <v>1</v>
      </c>
      <c r="P95" s="7">
        <v>1</v>
      </c>
      <c r="Q95" s="7">
        <v>6</v>
      </c>
      <c r="R95" s="7">
        <v>7</v>
      </c>
      <c r="S95" s="7">
        <v>2</v>
      </c>
      <c r="T95" s="15">
        <v>1</v>
      </c>
      <c r="U95" s="27">
        <f t="shared" si="6"/>
        <v>9</v>
      </c>
      <c r="V95" s="15">
        <f t="shared" si="6"/>
        <v>10</v>
      </c>
      <c r="W95" s="20">
        <f>SUM(U95:V95)</f>
        <v>19</v>
      </c>
      <c r="Y95" t="s">
        <v>423</v>
      </c>
    </row>
    <row r="96" spans="1:25" s="20" customFormat="1" ht="12.75">
      <c r="A96" s="36">
        <v>521201</v>
      </c>
      <c r="B96" s="7" t="s">
        <v>424</v>
      </c>
      <c r="C96" s="8">
        <v>5</v>
      </c>
      <c r="D96" s="7" t="s">
        <v>425</v>
      </c>
      <c r="E96" s="7" t="s">
        <v>44</v>
      </c>
      <c r="F96" s="15" t="s">
        <v>44</v>
      </c>
      <c r="G96" s="58"/>
      <c r="H96" s="7"/>
      <c r="I96" s="7"/>
      <c r="J96" s="7"/>
      <c r="K96" s="7"/>
      <c r="L96" s="7"/>
      <c r="M96" s="7"/>
      <c r="N96" s="7"/>
      <c r="O96" s="7">
        <v>1</v>
      </c>
      <c r="P96" s="7"/>
      <c r="Q96" s="7">
        <v>11</v>
      </c>
      <c r="R96" s="7"/>
      <c r="S96" s="7"/>
      <c r="T96" s="15"/>
      <c r="U96" s="27">
        <f t="shared" si="6"/>
        <v>12</v>
      </c>
      <c r="V96" s="15">
        <f t="shared" si="6"/>
        <v>0</v>
      </c>
      <c r="W96" s="20">
        <f>SUM(U96:V96)</f>
        <v>12</v>
      </c>
      <c r="Y96" t="s">
        <v>426</v>
      </c>
    </row>
    <row r="97" spans="1:25" s="20" customFormat="1" ht="12.75">
      <c r="A97" s="36">
        <v>521401</v>
      </c>
      <c r="B97" s="7" t="s">
        <v>427</v>
      </c>
      <c r="C97" s="8">
        <v>5</v>
      </c>
      <c r="D97" s="7" t="s">
        <v>428</v>
      </c>
      <c r="E97" s="7" t="s">
        <v>44</v>
      </c>
      <c r="F97" s="15" t="s">
        <v>44</v>
      </c>
      <c r="G97" s="58"/>
      <c r="H97" s="7"/>
      <c r="I97" s="7"/>
      <c r="J97" s="7"/>
      <c r="K97" s="7"/>
      <c r="L97" s="7"/>
      <c r="M97" s="7"/>
      <c r="N97" s="7">
        <v>1</v>
      </c>
      <c r="O97" s="7"/>
      <c r="P97" s="7"/>
      <c r="Q97" s="7">
        <v>21</v>
      </c>
      <c r="R97" s="7">
        <v>18</v>
      </c>
      <c r="S97" s="7">
        <v>3</v>
      </c>
      <c r="T97" s="15">
        <v>1</v>
      </c>
      <c r="U97" s="27">
        <f t="shared" si="3"/>
        <v>24</v>
      </c>
      <c r="V97" s="15">
        <f t="shared" si="4"/>
        <v>20</v>
      </c>
      <c r="W97" s="20">
        <f t="shared" si="5"/>
        <v>44</v>
      </c>
      <c r="Y97" t="s">
        <v>429</v>
      </c>
    </row>
    <row r="98" spans="1:25" s="20" customFormat="1" ht="12.75">
      <c r="A98" s="36">
        <v>521904</v>
      </c>
      <c r="B98" s="7" t="s">
        <v>430</v>
      </c>
      <c r="C98" s="8">
        <v>5</v>
      </c>
      <c r="D98" s="7" t="s">
        <v>431</v>
      </c>
      <c r="E98" s="7" t="s">
        <v>35</v>
      </c>
      <c r="F98" s="15" t="s">
        <v>35</v>
      </c>
      <c r="G98" s="58"/>
      <c r="H98" s="7"/>
      <c r="I98" s="7"/>
      <c r="J98" s="7">
        <v>1</v>
      </c>
      <c r="K98" s="7"/>
      <c r="L98" s="7"/>
      <c r="M98" s="7"/>
      <c r="N98" s="7"/>
      <c r="O98" s="7"/>
      <c r="P98" s="7"/>
      <c r="Q98" s="7"/>
      <c r="R98" s="7">
        <v>4</v>
      </c>
      <c r="S98" s="7"/>
      <c r="T98" s="15">
        <v>1</v>
      </c>
      <c r="U98" s="27">
        <f t="shared" si="3"/>
        <v>0</v>
      </c>
      <c r="V98" s="15">
        <f t="shared" si="4"/>
        <v>6</v>
      </c>
      <c r="W98" s="20">
        <f t="shared" si="5"/>
        <v>6</v>
      </c>
      <c r="Y98" t="s">
        <v>432</v>
      </c>
    </row>
    <row r="99" spans="1:25" s="20" customFormat="1" ht="12.75">
      <c r="A99" s="37">
        <v>540101</v>
      </c>
      <c r="B99" s="16" t="s">
        <v>433</v>
      </c>
      <c r="C99" s="17">
        <v>5</v>
      </c>
      <c r="D99" s="16" t="s">
        <v>434</v>
      </c>
      <c r="E99" s="16" t="s">
        <v>22</v>
      </c>
      <c r="F99" s="18" t="s">
        <v>37</v>
      </c>
      <c r="G99" s="59"/>
      <c r="H99" s="16"/>
      <c r="I99" s="16">
        <v>1</v>
      </c>
      <c r="J99" s="16">
        <v>1</v>
      </c>
      <c r="K99" s="16"/>
      <c r="L99" s="16"/>
      <c r="M99" s="16"/>
      <c r="N99" s="16"/>
      <c r="O99" s="16"/>
      <c r="P99" s="16"/>
      <c r="Q99" s="16">
        <v>21</v>
      </c>
      <c r="R99" s="16">
        <v>19</v>
      </c>
      <c r="S99" s="16">
        <v>2</v>
      </c>
      <c r="T99" s="18">
        <v>4</v>
      </c>
      <c r="U99" s="28">
        <f t="shared" si="3"/>
        <v>24</v>
      </c>
      <c r="V99" s="18">
        <f t="shared" si="4"/>
        <v>24</v>
      </c>
      <c r="W99" s="20">
        <f t="shared" si="5"/>
        <v>48</v>
      </c>
      <c r="Y99" s="20" t="s">
        <v>435</v>
      </c>
    </row>
    <row r="100" spans="1:23" s="20" customFormat="1" ht="12.75">
      <c r="A100" s="21" t="s">
        <v>4</v>
      </c>
      <c r="C100" s="21"/>
      <c r="D100" s="52"/>
      <c r="E100" s="21"/>
      <c r="F100" s="21"/>
      <c r="G100" s="20">
        <f>SUM(G7:G99)</f>
        <v>3</v>
      </c>
      <c r="H100" s="20">
        <f aca="true" t="shared" si="7" ref="H100:W100">SUM(H7:H99)</f>
        <v>6</v>
      </c>
      <c r="I100" s="20">
        <f t="shared" si="7"/>
        <v>26</v>
      </c>
      <c r="J100" s="20">
        <f t="shared" si="7"/>
        <v>33</v>
      </c>
      <c r="K100" s="20">
        <f t="shared" si="7"/>
        <v>1</v>
      </c>
      <c r="L100" s="20">
        <f t="shared" si="7"/>
        <v>5</v>
      </c>
      <c r="M100" s="20">
        <f t="shared" si="7"/>
        <v>21</v>
      </c>
      <c r="N100" s="20">
        <f t="shared" si="7"/>
        <v>26</v>
      </c>
      <c r="O100" s="20">
        <f t="shared" si="7"/>
        <v>25</v>
      </c>
      <c r="P100" s="20">
        <f t="shared" si="7"/>
        <v>41</v>
      </c>
      <c r="Q100" s="20">
        <f t="shared" si="7"/>
        <v>645</v>
      </c>
      <c r="R100" s="20">
        <f t="shared" si="7"/>
        <v>1004</v>
      </c>
      <c r="S100" s="20">
        <f t="shared" si="7"/>
        <v>73</v>
      </c>
      <c r="T100" s="20">
        <f t="shared" si="7"/>
        <v>106</v>
      </c>
      <c r="U100" s="20">
        <f t="shared" si="7"/>
        <v>794</v>
      </c>
      <c r="V100" s="20">
        <f t="shared" si="7"/>
        <v>1221</v>
      </c>
      <c r="W100" s="20">
        <f t="shared" si="7"/>
        <v>2015</v>
      </c>
    </row>
    <row r="101" spans="1:6" s="20" customFormat="1" ht="12.75">
      <c r="A101" s="21"/>
      <c r="C101" s="21"/>
      <c r="D101" s="52"/>
      <c r="E101" s="21"/>
      <c r="F101" s="21"/>
    </row>
    <row r="102" spans="1:6" s="20" customFormat="1" ht="12.75">
      <c r="A102" s="21"/>
      <c r="C102" s="21"/>
      <c r="D102" s="52"/>
      <c r="E102" s="21"/>
      <c r="F102" s="21"/>
    </row>
    <row r="103" spans="1:24" ht="12.75">
      <c r="A103" s="3" t="s">
        <v>11</v>
      </c>
      <c r="C103" s="1"/>
      <c r="E103" s="1"/>
      <c r="X103" s="20"/>
    </row>
    <row r="104" spans="1:25" ht="12.75">
      <c r="A104" s="3" t="s">
        <v>10</v>
      </c>
      <c r="C104" s="1"/>
      <c r="E104" s="1"/>
      <c r="X104" s="20"/>
      <c r="Y104" s="20"/>
    </row>
    <row r="105" spans="1:24" ht="12.75">
      <c r="A105" s="3" t="s">
        <v>182</v>
      </c>
      <c r="E105" s="1"/>
      <c r="X105" s="20"/>
    </row>
    <row r="106" spans="1:25" ht="12.75">
      <c r="A106" s="3"/>
      <c r="C106" s="3" t="s">
        <v>18</v>
      </c>
      <c r="E106" s="1"/>
      <c r="X106" s="20"/>
      <c r="Y106" s="20"/>
    </row>
    <row r="107" spans="1:24" ht="12.75">
      <c r="A107" s="1"/>
      <c r="C107" s="1"/>
      <c r="E107" s="1"/>
      <c r="G107" s="68" t="s">
        <v>12</v>
      </c>
      <c r="H107" s="68"/>
      <c r="I107" s="68" t="s">
        <v>14</v>
      </c>
      <c r="J107" s="68"/>
      <c r="K107" s="68" t="s">
        <v>13</v>
      </c>
      <c r="L107" s="68"/>
      <c r="M107" s="68" t="s">
        <v>15</v>
      </c>
      <c r="N107" s="68"/>
      <c r="O107" s="68" t="s">
        <v>6</v>
      </c>
      <c r="P107" s="68"/>
      <c r="Q107" s="68" t="s">
        <v>7</v>
      </c>
      <c r="R107" s="68"/>
      <c r="S107" s="68" t="s">
        <v>8</v>
      </c>
      <c r="T107" s="68"/>
      <c r="U107" s="68" t="s">
        <v>16</v>
      </c>
      <c r="V107" s="68"/>
      <c r="X107" s="20"/>
    </row>
    <row r="108" spans="1:24" ht="12.75">
      <c r="A108" s="4" t="s">
        <v>54</v>
      </c>
      <c r="B108" s="5" t="s">
        <v>168</v>
      </c>
      <c r="C108" s="6" t="s">
        <v>5</v>
      </c>
      <c r="D108" s="51" t="s">
        <v>169</v>
      </c>
      <c r="E108" s="6" t="s">
        <v>47</v>
      </c>
      <c r="F108" s="6" t="s">
        <v>48</v>
      </c>
      <c r="G108" s="25" t="s">
        <v>0</v>
      </c>
      <c r="H108" s="25" t="s">
        <v>9</v>
      </c>
      <c r="I108" s="25" t="s">
        <v>0</v>
      </c>
      <c r="J108" s="25" t="s">
        <v>9</v>
      </c>
      <c r="K108" s="25" t="s">
        <v>0</v>
      </c>
      <c r="L108" s="25" t="s">
        <v>9</v>
      </c>
      <c r="M108" s="25" t="s">
        <v>0</v>
      </c>
      <c r="N108" s="25" t="s">
        <v>9</v>
      </c>
      <c r="O108" s="25" t="s">
        <v>0</v>
      </c>
      <c r="P108" s="25" t="s">
        <v>9</v>
      </c>
      <c r="Q108" s="25" t="s">
        <v>0</v>
      </c>
      <c r="R108" s="25" t="s">
        <v>9</v>
      </c>
      <c r="S108" s="25" t="s">
        <v>0</v>
      </c>
      <c r="T108" s="25" t="s">
        <v>9</v>
      </c>
      <c r="U108" s="25" t="s">
        <v>0</v>
      </c>
      <c r="V108" s="25" t="s">
        <v>9</v>
      </c>
      <c r="W108" s="33" t="s">
        <v>4</v>
      </c>
      <c r="X108" s="20"/>
    </row>
    <row r="109" spans="1:25" s="20" customFormat="1" ht="12.75">
      <c r="A109" s="47" t="s">
        <v>640</v>
      </c>
      <c r="B109" s="12" t="s">
        <v>437</v>
      </c>
      <c r="C109" s="13">
        <v>7</v>
      </c>
      <c r="D109" s="12" t="s">
        <v>438</v>
      </c>
      <c r="E109" s="12" t="s">
        <v>77</v>
      </c>
      <c r="F109" s="14" t="s">
        <v>33</v>
      </c>
      <c r="G109" s="6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1</v>
      </c>
      <c r="S109" s="12"/>
      <c r="T109" s="14"/>
      <c r="U109" s="26">
        <f aca="true" t="shared" si="8" ref="U109:U164">G109+I109+K109+M109+O109+Q109+S109</f>
        <v>0</v>
      </c>
      <c r="V109" s="14">
        <f aca="true" t="shared" si="9" ref="V109:V164">H109+J109+L109+N109+P109+R109+T109</f>
        <v>1</v>
      </c>
      <c r="W109" s="20">
        <f aca="true" t="shared" si="10" ref="W109:W164">SUM(U109:V109)</f>
        <v>1</v>
      </c>
      <c r="Y109" s="20" t="s">
        <v>439</v>
      </c>
    </row>
    <row r="110" spans="1:25" s="20" customFormat="1" ht="12.75">
      <c r="A110" s="30" t="s">
        <v>1</v>
      </c>
      <c r="B110" s="7" t="s">
        <v>440</v>
      </c>
      <c r="C110" s="8">
        <v>7</v>
      </c>
      <c r="D110" s="7" t="s">
        <v>441</v>
      </c>
      <c r="E110" s="7" t="s">
        <v>77</v>
      </c>
      <c r="F110" s="15" t="s">
        <v>33</v>
      </c>
      <c r="G110" s="58"/>
      <c r="H110" s="7"/>
      <c r="I110" s="7"/>
      <c r="J110" s="7"/>
      <c r="K110" s="7"/>
      <c r="L110" s="7"/>
      <c r="M110" s="7"/>
      <c r="N110" s="7"/>
      <c r="O110" s="7"/>
      <c r="P110" s="7"/>
      <c r="Q110" s="7">
        <v>1</v>
      </c>
      <c r="R110" s="7"/>
      <c r="S110" s="7"/>
      <c r="T110" s="15"/>
      <c r="U110" s="27">
        <f t="shared" si="8"/>
        <v>1</v>
      </c>
      <c r="V110" s="15">
        <f t="shared" si="9"/>
        <v>0</v>
      </c>
      <c r="W110" s="20">
        <f t="shared" si="10"/>
        <v>1</v>
      </c>
      <c r="Y110" s="20" t="s">
        <v>442</v>
      </c>
    </row>
    <row r="111" spans="1:25" s="20" customFormat="1" ht="12.75">
      <c r="A111" s="30" t="s">
        <v>1</v>
      </c>
      <c r="B111" s="7" t="s">
        <v>443</v>
      </c>
      <c r="C111" s="8">
        <v>7</v>
      </c>
      <c r="D111" s="7" t="s">
        <v>444</v>
      </c>
      <c r="E111" s="7" t="s">
        <v>77</v>
      </c>
      <c r="F111" s="15" t="s">
        <v>33</v>
      </c>
      <c r="G111" s="58"/>
      <c r="H111" s="7"/>
      <c r="I111" s="7"/>
      <c r="J111" s="7"/>
      <c r="K111" s="7"/>
      <c r="L111" s="7"/>
      <c r="M111" s="7"/>
      <c r="N111" s="7"/>
      <c r="O111" s="7"/>
      <c r="P111" s="7"/>
      <c r="Q111" s="7">
        <v>2</v>
      </c>
      <c r="R111" s="7">
        <v>3</v>
      </c>
      <c r="S111" s="7"/>
      <c r="T111" s="15"/>
      <c r="U111" s="27">
        <f t="shared" si="8"/>
        <v>2</v>
      </c>
      <c r="V111" s="15">
        <f t="shared" si="9"/>
        <v>3</v>
      </c>
      <c r="W111" s="20">
        <f t="shared" si="10"/>
        <v>5</v>
      </c>
      <c r="Y111" s="20" t="s">
        <v>445</v>
      </c>
    </row>
    <row r="112" spans="1:25" s="20" customFormat="1" ht="12.75">
      <c r="A112" s="30" t="s">
        <v>1</v>
      </c>
      <c r="B112" s="7" t="s">
        <v>79</v>
      </c>
      <c r="C112" s="8">
        <v>7</v>
      </c>
      <c r="D112" s="7" t="s">
        <v>78</v>
      </c>
      <c r="E112" s="7" t="s">
        <v>77</v>
      </c>
      <c r="F112" s="15" t="s">
        <v>33</v>
      </c>
      <c r="G112" s="58"/>
      <c r="H112" s="7"/>
      <c r="I112" s="7"/>
      <c r="J112" s="7"/>
      <c r="K112" s="7"/>
      <c r="L112" s="7"/>
      <c r="M112" s="7"/>
      <c r="N112" s="7"/>
      <c r="O112" s="7"/>
      <c r="P112" s="7"/>
      <c r="Q112" s="7">
        <v>2</v>
      </c>
      <c r="R112" s="7"/>
      <c r="S112" s="7"/>
      <c r="T112" s="15"/>
      <c r="U112" s="27">
        <f t="shared" si="8"/>
        <v>2</v>
      </c>
      <c r="V112" s="15">
        <f t="shared" si="9"/>
        <v>0</v>
      </c>
      <c r="W112" s="20">
        <f t="shared" si="10"/>
        <v>2</v>
      </c>
      <c r="Y112" s="20" t="s">
        <v>446</v>
      </c>
    </row>
    <row r="113" spans="1:25" s="20" customFormat="1" ht="12.75">
      <c r="A113" s="30" t="s">
        <v>1</v>
      </c>
      <c r="B113" s="7" t="s">
        <v>140</v>
      </c>
      <c r="C113" s="8">
        <v>7</v>
      </c>
      <c r="D113" s="7" t="s">
        <v>139</v>
      </c>
      <c r="E113" s="7" t="s">
        <v>77</v>
      </c>
      <c r="F113" s="15" t="s">
        <v>33</v>
      </c>
      <c r="G113" s="58"/>
      <c r="H113" s="7"/>
      <c r="I113" s="7"/>
      <c r="J113" s="7"/>
      <c r="K113" s="7"/>
      <c r="L113" s="7"/>
      <c r="M113" s="7"/>
      <c r="N113" s="7"/>
      <c r="O113" s="7"/>
      <c r="P113" s="7"/>
      <c r="Q113" s="7">
        <v>2</v>
      </c>
      <c r="R113" s="7"/>
      <c r="S113" s="7"/>
      <c r="T113" s="15"/>
      <c r="U113" s="27">
        <f t="shared" si="8"/>
        <v>2</v>
      </c>
      <c r="V113" s="15">
        <f t="shared" si="9"/>
        <v>0</v>
      </c>
      <c r="W113" s="20">
        <f t="shared" si="10"/>
        <v>2</v>
      </c>
      <c r="Y113" s="20" t="s">
        <v>445</v>
      </c>
    </row>
    <row r="114" spans="1:23" s="20" customFormat="1" ht="12.75">
      <c r="A114" s="30" t="s">
        <v>2</v>
      </c>
      <c r="B114" s="7" t="s">
        <v>142</v>
      </c>
      <c r="C114" s="8">
        <v>7</v>
      </c>
      <c r="D114" s="7" t="s">
        <v>141</v>
      </c>
      <c r="E114" s="7" t="s">
        <v>77</v>
      </c>
      <c r="F114" s="15" t="s">
        <v>33</v>
      </c>
      <c r="G114" s="58"/>
      <c r="H114" s="7"/>
      <c r="I114" s="7"/>
      <c r="J114" s="7"/>
      <c r="K114" s="7"/>
      <c r="L114" s="7"/>
      <c r="M114" s="7"/>
      <c r="N114" s="7"/>
      <c r="O114" s="7"/>
      <c r="P114" s="7"/>
      <c r="Q114" s="7">
        <v>1</v>
      </c>
      <c r="R114" s="7">
        <v>1</v>
      </c>
      <c r="S114" s="7"/>
      <c r="T114" s="15"/>
      <c r="U114" s="27">
        <f t="shared" si="8"/>
        <v>1</v>
      </c>
      <c r="V114" s="15">
        <f t="shared" si="9"/>
        <v>1</v>
      </c>
      <c r="W114" s="20">
        <f t="shared" si="10"/>
        <v>2</v>
      </c>
    </row>
    <row r="115" spans="1:25" s="20" customFormat="1" ht="12.75">
      <c r="A115" s="30" t="s">
        <v>641</v>
      </c>
      <c r="B115" s="7" t="s">
        <v>447</v>
      </c>
      <c r="C115" s="8">
        <v>7</v>
      </c>
      <c r="D115" s="7" t="s">
        <v>448</v>
      </c>
      <c r="E115" s="7" t="s">
        <v>77</v>
      </c>
      <c r="F115" s="15" t="s">
        <v>33</v>
      </c>
      <c r="G115" s="58"/>
      <c r="H115" s="7"/>
      <c r="I115" s="7">
        <v>1</v>
      </c>
      <c r="J115" s="7"/>
      <c r="K115" s="7"/>
      <c r="L115" s="7"/>
      <c r="M115" s="7"/>
      <c r="N115" s="7"/>
      <c r="O115" s="7"/>
      <c r="P115" s="7"/>
      <c r="Q115" s="7">
        <v>4</v>
      </c>
      <c r="R115" s="7">
        <v>10</v>
      </c>
      <c r="S115" s="7"/>
      <c r="T115" s="15">
        <v>1</v>
      </c>
      <c r="U115" s="27">
        <f t="shared" si="8"/>
        <v>5</v>
      </c>
      <c r="V115" s="15">
        <f t="shared" si="9"/>
        <v>11</v>
      </c>
      <c r="W115" s="20">
        <f t="shared" si="10"/>
        <v>16</v>
      </c>
      <c r="Y115" s="20" t="s">
        <v>449</v>
      </c>
    </row>
    <row r="116" spans="1:25" s="20" customFormat="1" ht="12.75">
      <c r="A116" s="30" t="s">
        <v>642</v>
      </c>
      <c r="B116" s="7" t="s">
        <v>450</v>
      </c>
      <c r="C116" s="8">
        <v>7</v>
      </c>
      <c r="D116" s="7" t="s">
        <v>451</v>
      </c>
      <c r="E116" s="7" t="s">
        <v>75</v>
      </c>
      <c r="F116" s="15" t="s">
        <v>37</v>
      </c>
      <c r="G116" s="58"/>
      <c r="H116" s="7"/>
      <c r="I116" s="7"/>
      <c r="J116" s="7"/>
      <c r="K116" s="7"/>
      <c r="L116" s="7"/>
      <c r="M116" s="7"/>
      <c r="N116" s="7"/>
      <c r="O116" s="7"/>
      <c r="P116" s="7"/>
      <c r="Q116" s="7">
        <v>1</v>
      </c>
      <c r="R116" s="7">
        <v>10</v>
      </c>
      <c r="S116" s="7">
        <v>1</v>
      </c>
      <c r="T116" s="15">
        <v>1</v>
      </c>
      <c r="U116" s="27">
        <f t="shared" si="8"/>
        <v>2</v>
      </c>
      <c r="V116" s="15">
        <f t="shared" si="9"/>
        <v>11</v>
      </c>
      <c r="W116" s="20">
        <f t="shared" si="10"/>
        <v>13</v>
      </c>
      <c r="Y116" s="20" t="s">
        <v>452</v>
      </c>
    </row>
    <row r="117" spans="1:25" s="20" customFormat="1" ht="12.75">
      <c r="A117" s="36">
        <v>110101</v>
      </c>
      <c r="B117" s="7" t="s">
        <v>453</v>
      </c>
      <c r="C117" s="8">
        <v>7</v>
      </c>
      <c r="D117" s="7" t="s">
        <v>454</v>
      </c>
      <c r="E117" s="7" t="s">
        <v>75</v>
      </c>
      <c r="F117" s="15" t="s">
        <v>38</v>
      </c>
      <c r="G117" s="58">
        <v>3</v>
      </c>
      <c r="H117" s="7">
        <v>4</v>
      </c>
      <c r="I117" s="7"/>
      <c r="J117" s="7"/>
      <c r="K117" s="7"/>
      <c r="L117" s="7"/>
      <c r="M117" s="7">
        <v>2</v>
      </c>
      <c r="N117" s="7">
        <v>1</v>
      </c>
      <c r="O117" s="7"/>
      <c r="P117" s="7"/>
      <c r="Q117" s="7">
        <v>1</v>
      </c>
      <c r="R117" s="7"/>
      <c r="S117" s="7">
        <v>1</v>
      </c>
      <c r="T117" s="15"/>
      <c r="U117" s="27">
        <f t="shared" si="8"/>
        <v>7</v>
      </c>
      <c r="V117" s="15">
        <f t="shared" si="9"/>
        <v>5</v>
      </c>
      <c r="W117" s="20">
        <f t="shared" si="10"/>
        <v>12</v>
      </c>
      <c r="Y117" s="20" t="s">
        <v>455</v>
      </c>
    </row>
    <row r="118" spans="1:25" s="20" customFormat="1" ht="12.75">
      <c r="A118" s="36">
        <v>130101</v>
      </c>
      <c r="B118" s="7" t="s">
        <v>456</v>
      </c>
      <c r="C118" s="8">
        <v>7</v>
      </c>
      <c r="D118" s="7" t="s">
        <v>457</v>
      </c>
      <c r="E118" s="7" t="s">
        <v>82</v>
      </c>
      <c r="F118" s="15" t="s">
        <v>35</v>
      </c>
      <c r="G118" s="58"/>
      <c r="H118" s="7">
        <v>1</v>
      </c>
      <c r="I118" s="7"/>
      <c r="J118" s="7"/>
      <c r="K118" s="7"/>
      <c r="L118" s="7"/>
      <c r="M118" s="7"/>
      <c r="N118" s="7"/>
      <c r="O118" s="7"/>
      <c r="P118" s="7"/>
      <c r="Q118" s="7">
        <v>5</v>
      </c>
      <c r="R118" s="7">
        <v>23</v>
      </c>
      <c r="S118" s="7"/>
      <c r="T118" s="15">
        <v>2</v>
      </c>
      <c r="U118" s="27">
        <f t="shared" si="8"/>
        <v>5</v>
      </c>
      <c r="V118" s="15">
        <f t="shared" si="9"/>
        <v>26</v>
      </c>
      <c r="W118" s="20">
        <f t="shared" si="10"/>
        <v>31</v>
      </c>
      <c r="Y118" s="20" t="s">
        <v>458</v>
      </c>
    </row>
    <row r="119" spans="1:25" s="20" customFormat="1" ht="12.75">
      <c r="A119" s="36">
        <v>131314</v>
      </c>
      <c r="B119" s="7" t="s">
        <v>459</v>
      </c>
      <c r="C119" s="8">
        <v>7</v>
      </c>
      <c r="D119" s="7" t="s">
        <v>460</v>
      </c>
      <c r="E119" s="7" t="s">
        <v>82</v>
      </c>
      <c r="F119" s="15" t="s">
        <v>35</v>
      </c>
      <c r="G119" s="58"/>
      <c r="H119" s="7"/>
      <c r="I119" s="7"/>
      <c r="J119" s="7"/>
      <c r="K119" s="7"/>
      <c r="L119" s="7"/>
      <c r="M119" s="7"/>
      <c r="N119" s="7"/>
      <c r="O119" s="7"/>
      <c r="P119" s="7"/>
      <c r="Q119" s="7">
        <v>3</v>
      </c>
      <c r="R119" s="7">
        <v>3</v>
      </c>
      <c r="S119" s="7">
        <v>1</v>
      </c>
      <c r="T119" s="15"/>
      <c r="U119" s="27">
        <f t="shared" si="8"/>
        <v>4</v>
      </c>
      <c r="V119" s="15">
        <f t="shared" si="9"/>
        <v>3</v>
      </c>
      <c r="W119" s="20">
        <f t="shared" si="10"/>
        <v>7</v>
      </c>
      <c r="Y119" s="20" t="s">
        <v>461</v>
      </c>
    </row>
    <row r="120" spans="1:25" s="20" customFormat="1" ht="12.75">
      <c r="A120" s="36">
        <v>140701</v>
      </c>
      <c r="B120" s="7" t="s">
        <v>462</v>
      </c>
      <c r="C120" s="8">
        <v>7</v>
      </c>
      <c r="D120" s="7" t="s">
        <v>463</v>
      </c>
      <c r="E120" s="7" t="s">
        <v>83</v>
      </c>
      <c r="F120" s="15" t="s">
        <v>39</v>
      </c>
      <c r="G120" s="58">
        <v>2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15"/>
      <c r="U120" s="27">
        <f t="shared" si="8"/>
        <v>2</v>
      </c>
      <c r="V120" s="15">
        <f t="shared" si="9"/>
        <v>0</v>
      </c>
      <c r="W120" s="20">
        <f t="shared" si="10"/>
        <v>2</v>
      </c>
      <c r="Y120" s="20" t="s">
        <v>464</v>
      </c>
    </row>
    <row r="121" spans="1:25" s="20" customFormat="1" ht="12.75">
      <c r="A121" s="36">
        <v>140801</v>
      </c>
      <c r="B121" s="7" t="s">
        <v>465</v>
      </c>
      <c r="C121" s="8">
        <v>7</v>
      </c>
      <c r="D121" s="7" t="s">
        <v>466</v>
      </c>
      <c r="E121" s="7" t="s">
        <v>83</v>
      </c>
      <c r="F121" s="15" t="s">
        <v>39</v>
      </c>
      <c r="G121" s="58">
        <v>4</v>
      </c>
      <c r="H121" s="7">
        <v>1</v>
      </c>
      <c r="I121" s="7"/>
      <c r="J121" s="7"/>
      <c r="K121" s="7"/>
      <c r="L121" s="7"/>
      <c r="M121" s="7"/>
      <c r="N121" s="7"/>
      <c r="O121" s="7"/>
      <c r="P121" s="7"/>
      <c r="Q121" s="7">
        <v>2</v>
      </c>
      <c r="R121" s="7"/>
      <c r="S121" s="7"/>
      <c r="T121" s="15">
        <v>1</v>
      </c>
      <c r="U121" s="27">
        <f t="shared" si="8"/>
        <v>6</v>
      </c>
      <c r="V121" s="15">
        <f t="shared" si="9"/>
        <v>2</v>
      </c>
      <c r="W121" s="20">
        <f t="shared" si="10"/>
        <v>8</v>
      </c>
      <c r="Y121" s="20" t="s">
        <v>467</v>
      </c>
    </row>
    <row r="122" spans="1:25" s="20" customFormat="1" ht="12.75">
      <c r="A122" s="36">
        <v>141001</v>
      </c>
      <c r="B122" s="7" t="s">
        <v>468</v>
      </c>
      <c r="C122" s="8">
        <v>7</v>
      </c>
      <c r="D122" s="7" t="s">
        <v>469</v>
      </c>
      <c r="E122" s="7" t="s">
        <v>83</v>
      </c>
      <c r="F122" s="15" t="s">
        <v>39</v>
      </c>
      <c r="G122" s="58">
        <v>6</v>
      </c>
      <c r="H122" s="65">
        <v>3</v>
      </c>
      <c r="I122" s="7"/>
      <c r="J122" s="7"/>
      <c r="K122" s="7"/>
      <c r="L122" s="7"/>
      <c r="M122" s="7"/>
      <c r="N122" s="7"/>
      <c r="O122" s="7"/>
      <c r="P122" s="7"/>
      <c r="Q122" s="7">
        <v>7</v>
      </c>
      <c r="R122" s="7">
        <v>1</v>
      </c>
      <c r="S122" s="7"/>
      <c r="T122" s="15"/>
      <c r="U122" s="27">
        <f t="shared" si="8"/>
        <v>13</v>
      </c>
      <c r="V122" s="15">
        <f t="shared" si="9"/>
        <v>4</v>
      </c>
      <c r="W122" s="20">
        <f t="shared" si="10"/>
        <v>17</v>
      </c>
      <c r="Y122" s="20" t="s">
        <v>470</v>
      </c>
    </row>
    <row r="123" spans="1:25" s="20" customFormat="1" ht="12.75">
      <c r="A123" s="36">
        <v>141901</v>
      </c>
      <c r="B123" s="7" t="s">
        <v>471</v>
      </c>
      <c r="C123" s="8">
        <v>7</v>
      </c>
      <c r="D123" s="7" t="s">
        <v>472</v>
      </c>
      <c r="E123" s="7" t="s">
        <v>83</v>
      </c>
      <c r="F123" s="15" t="s">
        <v>39</v>
      </c>
      <c r="G123" s="58">
        <v>3</v>
      </c>
      <c r="H123" s="7"/>
      <c r="I123" s="7"/>
      <c r="J123" s="7"/>
      <c r="K123" s="7"/>
      <c r="L123" s="7"/>
      <c r="M123" s="7">
        <v>1</v>
      </c>
      <c r="N123" s="7"/>
      <c r="O123" s="7"/>
      <c r="P123" s="7"/>
      <c r="Q123" s="7">
        <v>3</v>
      </c>
      <c r="R123" s="7"/>
      <c r="S123" s="7"/>
      <c r="T123" s="15"/>
      <c r="U123" s="27">
        <f t="shared" si="8"/>
        <v>7</v>
      </c>
      <c r="V123" s="15">
        <f t="shared" si="9"/>
        <v>0</v>
      </c>
      <c r="W123" s="20">
        <f t="shared" si="10"/>
        <v>7</v>
      </c>
      <c r="Y123" s="20" t="s">
        <v>473</v>
      </c>
    </row>
    <row r="124" spans="1:25" s="20" customFormat="1" ht="12.75">
      <c r="A124" s="36">
        <v>142401</v>
      </c>
      <c r="B124" s="7" t="s">
        <v>474</v>
      </c>
      <c r="C124" s="8">
        <v>7</v>
      </c>
      <c r="D124" s="7" t="s">
        <v>475</v>
      </c>
      <c r="E124" s="7" t="s">
        <v>83</v>
      </c>
      <c r="F124" s="15" t="s">
        <v>39</v>
      </c>
      <c r="G124" s="58"/>
      <c r="H124" s="7"/>
      <c r="I124" s="7"/>
      <c r="J124" s="7"/>
      <c r="K124" s="7"/>
      <c r="L124" s="7"/>
      <c r="M124" s="7"/>
      <c r="N124" s="7"/>
      <c r="O124" s="7"/>
      <c r="P124" s="7"/>
      <c r="Q124" s="7">
        <v>3</v>
      </c>
      <c r="R124" s="7"/>
      <c r="S124" s="7"/>
      <c r="T124" s="15"/>
      <c r="U124" s="27">
        <f t="shared" si="8"/>
        <v>3</v>
      </c>
      <c r="V124" s="15">
        <f t="shared" si="9"/>
        <v>0</v>
      </c>
      <c r="W124" s="20">
        <f t="shared" si="10"/>
        <v>3</v>
      </c>
      <c r="Y124" s="20" t="s">
        <v>476</v>
      </c>
    </row>
    <row r="125" spans="1:25" s="20" customFormat="1" ht="12.75">
      <c r="A125" s="36">
        <v>143501</v>
      </c>
      <c r="B125" s="7" t="s">
        <v>477</v>
      </c>
      <c r="C125" s="8">
        <v>7</v>
      </c>
      <c r="D125" s="7" t="s">
        <v>478</v>
      </c>
      <c r="E125" s="7" t="s">
        <v>83</v>
      </c>
      <c r="F125" s="15" t="s">
        <v>39</v>
      </c>
      <c r="G125" s="5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>
        <v>1</v>
      </c>
      <c r="T125" s="15"/>
      <c r="U125" s="27">
        <f t="shared" si="8"/>
        <v>1</v>
      </c>
      <c r="V125" s="15">
        <f t="shared" si="9"/>
        <v>0</v>
      </c>
      <c r="W125" s="20">
        <f t="shared" si="10"/>
        <v>1</v>
      </c>
      <c r="Y125" s="20" t="s">
        <v>479</v>
      </c>
    </row>
    <row r="126" spans="1:25" s="20" customFormat="1" ht="12.75">
      <c r="A126" s="36">
        <v>160905</v>
      </c>
      <c r="B126" s="7" t="s">
        <v>480</v>
      </c>
      <c r="C126" s="8">
        <v>7</v>
      </c>
      <c r="D126" s="7" t="s">
        <v>481</v>
      </c>
      <c r="E126" s="7" t="s">
        <v>75</v>
      </c>
      <c r="F126" s="15" t="s">
        <v>37</v>
      </c>
      <c r="G126" s="58"/>
      <c r="H126" s="7">
        <v>1</v>
      </c>
      <c r="I126" s="7"/>
      <c r="J126" s="7"/>
      <c r="K126" s="7"/>
      <c r="L126" s="7"/>
      <c r="M126" s="7"/>
      <c r="N126" s="7"/>
      <c r="O126" s="7"/>
      <c r="P126" s="7">
        <v>2</v>
      </c>
      <c r="Q126" s="7"/>
      <c r="R126" s="7"/>
      <c r="S126" s="7"/>
      <c r="T126" s="15">
        <v>2</v>
      </c>
      <c r="U126" s="27">
        <f t="shared" si="8"/>
        <v>0</v>
      </c>
      <c r="V126" s="15">
        <f t="shared" si="9"/>
        <v>5</v>
      </c>
      <c r="W126" s="20">
        <f t="shared" si="10"/>
        <v>5</v>
      </c>
      <c r="Y126" s="20" t="s">
        <v>482</v>
      </c>
    </row>
    <row r="127" spans="1:25" s="20" customFormat="1" ht="12.75">
      <c r="A127" s="36">
        <v>190501</v>
      </c>
      <c r="B127" s="7" t="s">
        <v>483</v>
      </c>
      <c r="C127" s="8">
        <v>7</v>
      </c>
      <c r="D127" s="7" t="s">
        <v>484</v>
      </c>
      <c r="E127" s="7" t="s">
        <v>77</v>
      </c>
      <c r="F127" s="15" t="s">
        <v>33</v>
      </c>
      <c r="G127" s="5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</v>
      </c>
      <c r="S127" s="7"/>
      <c r="T127" s="15"/>
      <c r="U127" s="27">
        <f t="shared" si="8"/>
        <v>0</v>
      </c>
      <c r="V127" s="15">
        <f t="shared" si="9"/>
        <v>2</v>
      </c>
      <c r="W127" s="20">
        <f t="shared" si="10"/>
        <v>2</v>
      </c>
      <c r="Y127" s="20" t="s">
        <v>485</v>
      </c>
    </row>
    <row r="128" spans="1:25" s="20" customFormat="1" ht="12.75">
      <c r="A128" s="36">
        <v>190701</v>
      </c>
      <c r="B128" s="7" t="s">
        <v>486</v>
      </c>
      <c r="C128" s="8">
        <v>7</v>
      </c>
      <c r="D128" s="7" t="s">
        <v>487</v>
      </c>
      <c r="E128" s="7" t="s">
        <v>82</v>
      </c>
      <c r="F128" s="15" t="s">
        <v>35</v>
      </c>
      <c r="G128" s="5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1</v>
      </c>
      <c r="S128" s="7"/>
      <c r="T128" s="15"/>
      <c r="U128" s="27">
        <f t="shared" si="8"/>
        <v>0</v>
      </c>
      <c r="V128" s="15">
        <f t="shared" si="9"/>
        <v>1</v>
      </c>
      <c r="W128" s="20">
        <f t="shared" si="10"/>
        <v>1</v>
      </c>
      <c r="Y128" s="20" t="s">
        <v>488</v>
      </c>
    </row>
    <row r="129" spans="1:25" s="20" customFormat="1" ht="12.75">
      <c r="A129" s="36">
        <v>190701</v>
      </c>
      <c r="B129" s="7" t="s">
        <v>489</v>
      </c>
      <c r="C129" s="8">
        <v>7</v>
      </c>
      <c r="D129" s="7" t="s">
        <v>487</v>
      </c>
      <c r="E129" s="7" t="s">
        <v>82</v>
      </c>
      <c r="F129" s="15" t="s">
        <v>35</v>
      </c>
      <c r="G129" s="58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1</v>
      </c>
      <c r="S129" s="7"/>
      <c r="T129" s="15"/>
      <c r="U129" s="27">
        <f t="shared" si="8"/>
        <v>0</v>
      </c>
      <c r="V129" s="15">
        <f t="shared" si="9"/>
        <v>1</v>
      </c>
      <c r="W129" s="20">
        <f t="shared" si="10"/>
        <v>1</v>
      </c>
      <c r="Y129" s="20" t="s">
        <v>490</v>
      </c>
    </row>
    <row r="130" spans="1:25" s="20" customFormat="1" ht="12.75">
      <c r="A130" s="36">
        <v>190701</v>
      </c>
      <c r="B130" s="7" t="s">
        <v>84</v>
      </c>
      <c r="C130" s="8">
        <v>7</v>
      </c>
      <c r="D130" s="7" t="s">
        <v>487</v>
      </c>
      <c r="E130" s="7" t="s">
        <v>82</v>
      </c>
      <c r="F130" s="15" t="s">
        <v>35</v>
      </c>
      <c r="G130" s="58"/>
      <c r="H130" s="7"/>
      <c r="I130" s="7">
        <v>1</v>
      </c>
      <c r="J130" s="7">
        <v>1</v>
      </c>
      <c r="K130" s="7">
        <v>1</v>
      </c>
      <c r="L130" s="7"/>
      <c r="M130" s="7"/>
      <c r="N130" s="7"/>
      <c r="O130" s="7"/>
      <c r="P130" s="7">
        <v>2</v>
      </c>
      <c r="Q130" s="7">
        <v>4</v>
      </c>
      <c r="R130" s="7">
        <v>13</v>
      </c>
      <c r="S130" s="7"/>
      <c r="T130" s="15">
        <v>3</v>
      </c>
      <c r="U130" s="27">
        <f t="shared" si="8"/>
        <v>6</v>
      </c>
      <c r="V130" s="15">
        <f t="shared" si="9"/>
        <v>19</v>
      </c>
      <c r="W130" s="20">
        <f t="shared" si="10"/>
        <v>25</v>
      </c>
      <c r="Y130" s="20" t="s">
        <v>491</v>
      </c>
    </row>
    <row r="131" spans="1:25" s="20" customFormat="1" ht="12.75">
      <c r="A131" s="36">
        <v>190901</v>
      </c>
      <c r="B131" s="7" t="s">
        <v>492</v>
      </c>
      <c r="C131" s="8">
        <v>7</v>
      </c>
      <c r="D131" s="7" t="s">
        <v>493</v>
      </c>
      <c r="E131" s="7" t="s">
        <v>82</v>
      </c>
      <c r="F131" s="15" t="s">
        <v>35</v>
      </c>
      <c r="G131" s="5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>
        <v>2</v>
      </c>
      <c r="S131" s="7"/>
      <c r="T131" s="15"/>
      <c r="U131" s="27">
        <f t="shared" si="8"/>
        <v>0</v>
      </c>
      <c r="V131" s="15">
        <f t="shared" si="9"/>
        <v>2</v>
      </c>
      <c r="W131" s="20">
        <f t="shared" si="10"/>
        <v>2</v>
      </c>
      <c r="Y131" s="20" t="s">
        <v>494</v>
      </c>
    </row>
    <row r="132" spans="1:25" s="20" customFormat="1" ht="12.75">
      <c r="A132" s="36">
        <v>230101</v>
      </c>
      <c r="B132" s="7" t="s">
        <v>495</v>
      </c>
      <c r="C132" s="8">
        <v>7</v>
      </c>
      <c r="D132" s="7" t="s">
        <v>496</v>
      </c>
      <c r="E132" s="7" t="s">
        <v>75</v>
      </c>
      <c r="F132" s="15" t="s">
        <v>37</v>
      </c>
      <c r="G132" s="58"/>
      <c r="H132" s="7"/>
      <c r="I132" s="7"/>
      <c r="J132" s="7"/>
      <c r="K132" s="7"/>
      <c r="L132" s="7"/>
      <c r="M132" s="7"/>
      <c r="N132" s="7"/>
      <c r="O132" s="7"/>
      <c r="P132" s="7"/>
      <c r="Q132" s="7">
        <v>3</v>
      </c>
      <c r="R132" s="7">
        <v>2</v>
      </c>
      <c r="S132" s="7">
        <v>1</v>
      </c>
      <c r="T132" s="15"/>
      <c r="U132" s="27">
        <f t="shared" si="8"/>
        <v>4</v>
      </c>
      <c r="V132" s="15">
        <f t="shared" si="9"/>
        <v>2</v>
      </c>
      <c r="W132" s="20">
        <f t="shared" si="10"/>
        <v>6</v>
      </c>
      <c r="Y132" s="20" t="s">
        <v>497</v>
      </c>
    </row>
    <row r="133" spans="1:25" s="20" customFormat="1" ht="12.75">
      <c r="A133" s="36">
        <v>250101</v>
      </c>
      <c r="B133" s="7" t="s">
        <v>498</v>
      </c>
      <c r="C133" s="8">
        <v>7</v>
      </c>
      <c r="D133" s="7" t="s">
        <v>499</v>
      </c>
      <c r="E133" s="7" t="s">
        <v>75</v>
      </c>
      <c r="F133" s="15" t="s">
        <v>34</v>
      </c>
      <c r="G133" s="58"/>
      <c r="H133" s="7">
        <v>1</v>
      </c>
      <c r="I133" s="7"/>
      <c r="J133" s="7">
        <v>2</v>
      </c>
      <c r="K133" s="7"/>
      <c r="L133" s="7"/>
      <c r="M133" s="7"/>
      <c r="N133" s="7"/>
      <c r="O133" s="7"/>
      <c r="P133" s="7"/>
      <c r="Q133" s="7">
        <v>11</v>
      </c>
      <c r="R133" s="7">
        <v>46</v>
      </c>
      <c r="S133" s="7">
        <v>1</v>
      </c>
      <c r="T133" s="15">
        <v>7</v>
      </c>
      <c r="U133" s="27">
        <f t="shared" si="8"/>
        <v>12</v>
      </c>
      <c r="V133" s="15">
        <f t="shared" si="9"/>
        <v>56</v>
      </c>
      <c r="W133" s="20">
        <f t="shared" si="10"/>
        <v>68</v>
      </c>
      <c r="Y133" s="20" t="s">
        <v>500</v>
      </c>
    </row>
    <row r="134" spans="1:25" s="20" customFormat="1" ht="12.75">
      <c r="A134" s="36">
        <v>260202</v>
      </c>
      <c r="B134" s="7" t="s">
        <v>501</v>
      </c>
      <c r="C134" s="8">
        <v>7</v>
      </c>
      <c r="D134" s="7" t="s">
        <v>502</v>
      </c>
      <c r="E134" s="7" t="s">
        <v>77</v>
      </c>
      <c r="F134" s="15" t="s">
        <v>33</v>
      </c>
      <c r="G134" s="58"/>
      <c r="H134" s="7">
        <v>1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15"/>
      <c r="U134" s="27">
        <f t="shared" si="8"/>
        <v>0</v>
      </c>
      <c r="V134" s="15">
        <f t="shared" si="9"/>
        <v>1</v>
      </c>
      <c r="W134" s="20">
        <f t="shared" si="10"/>
        <v>1</v>
      </c>
      <c r="Y134" s="20" t="s">
        <v>503</v>
      </c>
    </row>
    <row r="135" spans="1:25" s="20" customFormat="1" ht="12.75">
      <c r="A135" s="36">
        <v>260502</v>
      </c>
      <c r="B135" s="7" t="s">
        <v>86</v>
      </c>
      <c r="C135" s="8">
        <v>7</v>
      </c>
      <c r="D135" s="7" t="s">
        <v>85</v>
      </c>
      <c r="E135" s="7" t="s">
        <v>77</v>
      </c>
      <c r="F135" s="15" t="s">
        <v>33</v>
      </c>
      <c r="G135" s="58"/>
      <c r="H135" s="7">
        <v>1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15"/>
      <c r="U135" s="27">
        <f t="shared" si="8"/>
        <v>0</v>
      </c>
      <c r="V135" s="15">
        <f t="shared" si="9"/>
        <v>1</v>
      </c>
      <c r="W135" s="20">
        <f t="shared" si="10"/>
        <v>1</v>
      </c>
      <c r="Y135" s="20" t="s">
        <v>504</v>
      </c>
    </row>
    <row r="136" spans="1:25" s="20" customFormat="1" ht="12.75">
      <c r="A136" s="36">
        <v>260701</v>
      </c>
      <c r="B136" s="7" t="s">
        <v>505</v>
      </c>
      <c r="C136" s="8">
        <v>7</v>
      </c>
      <c r="D136" s="7" t="s">
        <v>506</v>
      </c>
      <c r="E136" s="7" t="s">
        <v>75</v>
      </c>
      <c r="F136" s="15" t="s">
        <v>40</v>
      </c>
      <c r="G136" s="58"/>
      <c r="H136" s="7"/>
      <c r="I136" s="7"/>
      <c r="J136" s="7"/>
      <c r="K136" s="7"/>
      <c r="L136" s="7"/>
      <c r="M136" s="7">
        <v>1</v>
      </c>
      <c r="N136" s="7"/>
      <c r="O136" s="7"/>
      <c r="P136" s="7"/>
      <c r="Q136" s="7"/>
      <c r="R136" s="7">
        <v>1</v>
      </c>
      <c r="S136" s="7"/>
      <c r="T136" s="15">
        <v>1</v>
      </c>
      <c r="U136" s="27">
        <f t="shared" si="8"/>
        <v>1</v>
      </c>
      <c r="V136" s="15">
        <f t="shared" si="9"/>
        <v>2</v>
      </c>
      <c r="W136" s="20">
        <f t="shared" si="10"/>
        <v>3</v>
      </c>
      <c r="Y136" s="20" t="s">
        <v>507</v>
      </c>
    </row>
    <row r="137" spans="1:23" s="20" customFormat="1" ht="12.75">
      <c r="A137" s="36">
        <v>261304</v>
      </c>
      <c r="B137" s="7" t="s">
        <v>508</v>
      </c>
      <c r="C137" s="8">
        <v>7</v>
      </c>
      <c r="D137" s="7" t="s">
        <v>509</v>
      </c>
      <c r="E137" s="7" t="s">
        <v>77</v>
      </c>
      <c r="F137" s="15" t="s">
        <v>33</v>
      </c>
      <c r="G137" s="58"/>
      <c r="H137" s="7"/>
      <c r="I137" s="7"/>
      <c r="J137" s="7"/>
      <c r="K137" s="7"/>
      <c r="L137" s="7"/>
      <c r="M137" s="7"/>
      <c r="N137" s="7"/>
      <c r="O137" s="7"/>
      <c r="P137" s="7"/>
      <c r="Q137" s="7">
        <v>1</v>
      </c>
      <c r="R137" s="7"/>
      <c r="S137" s="7"/>
      <c r="T137" s="15"/>
      <c r="U137" s="27">
        <f t="shared" si="8"/>
        <v>1</v>
      </c>
      <c r="V137" s="15">
        <f t="shared" si="9"/>
        <v>0</v>
      </c>
      <c r="W137" s="20">
        <f t="shared" si="10"/>
        <v>1</v>
      </c>
    </row>
    <row r="138" spans="1:23" s="20" customFormat="1" ht="12.75">
      <c r="A138" s="36">
        <v>261307</v>
      </c>
      <c r="B138" s="7" t="s">
        <v>148</v>
      </c>
      <c r="C138" s="8">
        <v>7</v>
      </c>
      <c r="D138" s="7" t="s">
        <v>147</v>
      </c>
      <c r="E138" s="7" t="s">
        <v>77</v>
      </c>
      <c r="F138" s="15" t="s">
        <v>33</v>
      </c>
      <c r="G138" s="5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v>1</v>
      </c>
      <c r="S138" s="7"/>
      <c r="T138" s="15"/>
      <c r="U138" s="27">
        <f t="shared" si="8"/>
        <v>0</v>
      </c>
      <c r="V138" s="15">
        <f t="shared" si="9"/>
        <v>1</v>
      </c>
      <c r="W138" s="20">
        <f t="shared" si="10"/>
        <v>1</v>
      </c>
    </row>
    <row r="139" spans="1:25" s="20" customFormat="1" ht="12.75">
      <c r="A139" s="36">
        <v>270101</v>
      </c>
      <c r="B139" s="7" t="s">
        <v>510</v>
      </c>
      <c r="C139" s="8">
        <v>7</v>
      </c>
      <c r="D139" s="7" t="s">
        <v>511</v>
      </c>
      <c r="E139" s="7" t="s">
        <v>75</v>
      </c>
      <c r="F139" s="15" t="s">
        <v>38</v>
      </c>
      <c r="G139" s="58"/>
      <c r="H139" s="7"/>
      <c r="I139" s="7"/>
      <c r="J139" s="7"/>
      <c r="K139" s="7"/>
      <c r="L139" s="7"/>
      <c r="M139" s="7">
        <v>1</v>
      </c>
      <c r="N139" s="7"/>
      <c r="O139" s="7"/>
      <c r="P139" s="7"/>
      <c r="Q139" s="7"/>
      <c r="R139" s="7">
        <v>4</v>
      </c>
      <c r="S139" s="7"/>
      <c r="T139" s="15"/>
      <c r="U139" s="27">
        <f t="shared" si="8"/>
        <v>1</v>
      </c>
      <c r="V139" s="15">
        <f t="shared" si="9"/>
        <v>4</v>
      </c>
      <c r="W139" s="20">
        <f t="shared" si="10"/>
        <v>5</v>
      </c>
      <c r="Y139" s="20" t="s">
        <v>512</v>
      </c>
    </row>
    <row r="140" spans="1:25" s="20" customFormat="1" ht="12.75">
      <c r="A140" s="36">
        <v>270501</v>
      </c>
      <c r="B140" s="7" t="s">
        <v>513</v>
      </c>
      <c r="C140" s="8">
        <v>7</v>
      </c>
      <c r="D140" s="7" t="s">
        <v>514</v>
      </c>
      <c r="E140" s="7" t="s">
        <v>75</v>
      </c>
      <c r="F140" s="15" t="s">
        <v>38</v>
      </c>
      <c r="G140" s="58"/>
      <c r="H140" s="7"/>
      <c r="I140" s="7"/>
      <c r="J140" s="7"/>
      <c r="K140" s="7"/>
      <c r="L140" s="7"/>
      <c r="M140" s="7"/>
      <c r="N140" s="7"/>
      <c r="O140" s="7"/>
      <c r="P140" s="7"/>
      <c r="Q140" s="7">
        <v>1</v>
      </c>
      <c r="R140" s="7"/>
      <c r="S140" s="7"/>
      <c r="T140" s="15"/>
      <c r="U140" s="27">
        <f t="shared" si="8"/>
        <v>1</v>
      </c>
      <c r="V140" s="15">
        <f t="shared" si="9"/>
        <v>0</v>
      </c>
      <c r="W140" s="20">
        <f t="shared" si="10"/>
        <v>1</v>
      </c>
      <c r="Y140" s="20" t="s">
        <v>515</v>
      </c>
    </row>
    <row r="141" spans="1:25" s="20" customFormat="1" ht="12.75">
      <c r="A141" s="36">
        <v>400501</v>
      </c>
      <c r="B141" s="7" t="s">
        <v>516</v>
      </c>
      <c r="C141" s="8">
        <v>7</v>
      </c>
      <c r="D141" s="7" t="s">
        <v>517</v>
      </c>
      <c r="E141" s="7" t="s">
        <v>75</v>
      </c>
      <c r="F141" s="15" t="s">
        <v>38</v>
      </c>
      <c r="G141" s="58"/>
      <c r="H141" s="7">
        <v>2</v>
      </c>
      <c r="I141" s="7"/>
      <c r="J141" s="7"/>
      <c r="K141" s="7"/>
      <c r="L141" s="7"/>
      <c r="M141" s="7"/>
      <c r="N141" s="7"/>
      <c r="O141" s="7"/>
      <c r="P141" s="7"/>
      <c r="Q141" s="7">
        <v>1</v>
      </c>
      <c r="R141" s="7">
        <v>1</v>
      </c>
      <c r="S141" s="7">
        <v>1</v>
      </c>
      <c r="T141" s="15">
        <v>1</v>
      </c>
      <c r="U141" s="27">
        <f t="shared" si="8"/>
        <v>2</v>
      </c>
      <c r="V141" s="15">
        <f t="shared" si="9"/>
        <v>4</v>
      </c>
      <c r="W141" s="20">
        <f t="shared" si="10"/>
        <v>6</v>
      </c>
      <c r="Y141" s="20" t="s">
        <v>518</v>
      </c>
    </row>
    <row r="142" spans="1:25" s="20" customFormat="1" ht="12.75">
      <c r="A142" s="36">
        <v>400607</v>
      </c>
      <c r="B142" s="7" t="s">
        <v>519</v>
      </c>
      <c r="C142" s="8">
        <v>7</v>
      </c>
      <c r="D142" s="7" t="s">
        <v>520</v>
      </c>
      <c r="E142" s="7" t="s">
        <v>87</v>
      </c>
      <c r="F142" s="15" t="s">
        <v>41</v>
      </c>
      <c r="G142" s="58">
        <v>1</v>
      </c>
      <c r="H142" s="7"/>
      <c r="I142" s="7"/>
      <c r="J142" s="7"/>
      <c r="K142" s="7"/>
      <c r="L142" s="7"/>
      <c r="M142" s="7"/>
      <c r="N142" s="7"/>
      <c r="O142" s="7"/>
      <c r="P142" s="7"/>
      <c r="Q142" s="7">
        <v>3</v>
      </c>
      <c r="R142" s="7">
        <v>1</v>
      </c>
      <c r="S142" s="7">
        <v>1</v>
      </c>
      <c r="T142" s="15">
        <v>2</v>
      </c>
      <c r="U142" s="27">
        <f t="shared" si="8"/>
        <v>5</v>
      </c>
      <c r="V142" s="15">
        <f t="shared" si="9"/>
        <v>3</v>
      </c>
      <c r="W142" s="20">
        <f t="shared" si="10"/>
        <v>8</v>
      </c>
      <c r="Y142" s="20" t="s">
        <v>521</v>
      </c>
    </row>
    <row r="143" spans="1:25" s="20" customFormat="1" ht="12.75">
      <c r="A143" s="36">
        <v>420201</v>
      </c>
      <c r="B143" s="7" t="s">
        <v>522</v>
      </c>
      <c r="C143" s="8">
        <v>7</v>
      </c>
      <c r="D143" s="7" t="s">
        <v>523</v>
      </c>
      <c r="E143" s="7" t="s">
        <v>75</v>
      </c>
      <c r="F143" s="15" t="s">
        <v>34</v>
      </c>
      <c r="G143" s="58"/>
      <c r="H143" s="7"/>
      <c r="I143" s="7"/>
      <c r="J143" s="7"/>
      <c r="K143" s="7"/>
      <c r="L143" s="7">
        <v>1</v>
      </c>
      <c r="M143" s="7"/>
      <c r="N143" s="7">
        <v>2</v>
      </c>
      <c r="O143" s="7">
        <v>1</v>
      </c>
      <c r="P143" s="7"/>
      <c r="Q143" s="7">
        <v>4</v>
      </c>
      <c r="R143" s="7">
        <v>2</v>
      </c>
      <c r="S143" s="7"/>
      <c r="T143" s="15"/>
      <c r="U143" s="27">
        <f t="shared" si="8"/>
        <v>5</v>
      </c>
      <c r="V143" s="15">
        <f t="shared" si="9"/>
        <v>5</v>
      </c>
      <c r="W143" s="20">
        <f t="shared" si="10"/>
        <v>10</v>
      </c>
      <c r="Y143" s="20" t="s">
        <v>524</v>
      </c>
    </row>
    <row r="144" spans="1:25" s="20" customFormat="1" ht="12.75">
      <c r="A144" s="36">
        <v>421701</v>
      </c>
      <c r="B144" s="7" t="s">
        <v>525</v>
      </c>
      <c r="C144" s="8">
        <v>7</v>
      </c>
      <c r="D144" s="7" t="s">
        <v>526</v>
      </c>
      <c r="E144" s="7" t="s">
        <v>75</v>
      </c>
      <c r="F144" s="15" t="s">
        <v>34</v>
      </c>
      <c r="G144" s="5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3</v>
      </c>
      <c r="S144" s="7"/>
      <c r="T144" s="15">
        <v>1</v>
      </c>
      <c r="U144" s="27">
        <f t="shared" si="8"/>
        <v>0</v>
      </c>
      <c r="V144" s="15">
        <f t="shared" si="9"/>
        <v>4</v>
      </c>
      <c r="W144" s="20">
        <f t="shared" si="10"/>
        <v>4</v>
      </c>
      <c r="Y144" s="20" t="s">
        <v>527</v>
      </c>
    </row>
    <row r="145" spans="1:25" s="20" customFormat="1" ht="12.75">
      <c r="A145" s="36">
        <v>440401</v>
      </c>
      <c r="B145" s="7" t="s">
        <v>528</v>
      </c>
      <c r="C145" s="8">
        <v>7</v>
      </c>
      <c r="D145" s="7" t="s">
        <v>529</v>
      </c>
      <c r="E145" s="7" t="s">
        <v>75</v>
      </c>
      <c r="F145" s="15" t="s">
        <v>34</v>
      </c>
      <c r="G145" s="58"/>
      <c r="H145" s="7">
        <v>1</v>
      </c>
      <c r="I145" s="7"/>
      <c r="J145" s="7"/>
      <c r="K145" s="7"/>
      <c r="L145" s="7"/>
      <c r="M145" s="7"/>
      <c r="N145" s="7"/>
      <c r="O145" s="7"/>
      <c r="P145" s="7"/>
      <c r="Q145" s="7">
        <v>3</v>
      </c>
      <c r="R145" s="7">
        <v>5</v>
      </c>
      <c r="S145" s="7"/>
      <c r="T145" s="15"/>
      <c r="U145" s="27">
        <f t="shared" si="8"/>
        <v>3</v>
      </c>
      <c r="V145" s="15">
        <f t="shared" si="9"/>
        <v>6</v>
      </c>
      <c r="W145" s="20">
        <f t="shared" si="10"/>
        <v>9</v>
      </c>
      <c r="Y145" s="20" t="s">
        <v>530</v>
      </c>
    </row>
    <row r="146" spans="1:23" s="20" customFormat="1" ht="12.75">
      <c r="A146" s="36">
        <v>440401</v>
      </c>
      <c r="B146" s="7" t="s">
        <v>531</v>
      </c>
      <c r="C146" s="8">
        <v>7</v>
      </c>
      <c r="D146" s="7" t="s">
        <v>532</v>
      </c>
      <c r="E146" s="7" t="s">
        <v>77</v>
      </c>
      <c r="F146" s="15" t="s">
        <v>33</v>
      </c>
      <c r="G146" s="5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>
        <v>1</v>
      </c>
      <c r="S146" s="7"/>
      <c r="T146" s="15"/>
      <c r="U146" s="27">
        <f t="shared" si="8"/>
        <v>0</v>
      </c>
      <c r="V146" s="15">
        <f t="shared" si="9"/>
        <v>1</v>
      </c>
      <c r="W146" s="20">
        <f t="shared" si="10"/>
        <v>1</v>
      </c>
    </row>
    <row r="147" spans="1:25" s="20" customFormat="1" ht="12.75">
      <c r="A147" s="36">
        <v>440401</v>
      </c>
      <c r="B147" s="7" t="s">
        <v>533</v>
      </c>
      <c r="C147" s="8">
        <v>7</v>
      </c>
      <c r="D147" s="7" t="s">
        <v>534</v>
      </c>
      <c r="E147" s="7" t="s">
        <v>77</v>
      </c>
      <c r="F147" s="15" t="s">
        <v>33</v>
      </c>
      <c r="G147" s="58">
        <v>1</v>
      </c>
      <c r="H147" s="7"/>
      <c r="I147" s="7"/>
      <c r="J147" s="7"/>
      <c r="K147" s="7"/>
      <c r="L147" s="7"/>
      <c r="M147" s="7"/>
      <c r="N147" s="7"/>
      <c r="O147" s="7"/>
      <c r="P147" s="7"/>
      <c r="Q147" s="7">
        <v>2</v>
      </c>
      <c r="R147" s="7">
        <v>4</v>
      </c>
      <c r="S147" s="7"/>
      <c r="T147" s="15"/>
      <c r="U147" s="27">
        <f t="shared" si="8"/>
        <v>3</v>
      </c>
      <c r="V147" s="15">
        <f t="shared" si="9"/>
        <v>4</v>
      </c>
      <c r="W147" s="20">
        <f t="shared" si="10"/>
        <v>7</v>
      </c>
      <c r="Y147" s="20" t="s">
        <v>535</v>
      </c>
    </row>
    <row r="148" spans="1:25" s="20" customFormat="1" ht="12.75">
      <c r="A148" s="36">
        <v>440501</v>
      </c>
      <c r="B148" s="7" t="s">
        <v>536</v>
      </c>
      <c r="C148" s="8">
        <v>7</v>
      </c>
      <c r="D148" s="7" t="s">
        <v>537</v>
      </c>
      <c r="E148" s="7" t="s">
        <v>77</v>
      </c>
      <c r="F148" s="15" t="s">
        <v>33</v>
      </c>
      <c r="G148" s="58"/>
      <c r="H148" s="7"/>
      <c r="I148" s="7"/>
      <c r="J148" s="7"/>
      <c r="K148" s="7"/>
      <c r="L148" s="7"/>
      <c r="M148" s="7"/>
      <c r="N148" s="7"/>
      <c r="O148" s="7"/>
      <c r="P148" s="7"/>
      <c r="Q148" s="7">
        <v>1</v>
      </c>
      <c r="R148" s="7">
        <v>3</v>
      </c>
      <c r="S148" s="7"/>
      <c r="T148" s="15"/>
      <c r="U148" s="27">
        <f t="shared" si="8"/>
        <v>1</v>
      </c>
      <c r="V148" s="15">
        <f t="shared" si="9"/>
        <v>3</v>
      </c>
      <c r="W148" s="20">
        <f t="shared" si="10"/>
        <v>4</v>
      </c>
      <c r="Y148" s="20" t="s">
        <v>538</v>
      </c>
    </row>
    <row r="149" spans="1:25" s="20" customFormat="1" ht="12.75">
      <c r="A149" s="36">
        <v>450602</v>
      </c>
      <c r="B149" s="7" t="s">
        <v>539</v>
      </c>
      <c r="C149" s="8">
        <v>7</v>
      </c>
      <c r="D149" s="7" t="s">
        <v>540</v>
      </c>
      <c r="E149" s="7" t="s">
        <v>77</v>
      </c>
      <c r="F149" s="15" t="s">
        <v>33</v>
      </c>
      <c r="G149" s="58"/>
      <c r="H149" s="7"/>
      <c r="I149" s="7"/>
      <c r="J149" s="7"/>
      <c r="K149" s="7"/>
      <c r="L149" s="7"/>
      <c r="M149" s="7"/>
      <c r="N149" s="7"/>
      <c r="O149" s="7"/>
      <c r="P149" s="7"/>
      <c r="Q149" s="7">
        <v>1</v>
      </c>
      <c r="R149" s="7">
        <v>1</v>
      </c>
      <c r="S149" s="7"/>
      <c r="T149" s="15"/>
      <c r="U149" s="27">
        <f t="shared" si="8"/>
        <v>1</v>
      </c>
      <c r="V149" s="15">
        <f t="shared" si="9"/>
        <v>1</v>
      </c>
      <c r="W149" s="20">
        <f t="shared" si="10"/>
        <v>2</v>
      </c>
      <c r="Y149" s="20" t="s">
        <v>541</v>
      </c>
    </row>
    <row r="150" spans="1:25" s="20" customFormat="1" ht="12.75">
      <c r="A150" s="36">
        <v>451001</v>
      </c>
      <c r="B150" s="7" t="s">
        <v>542</v>
      </c>
      <c r="C150" s="8">
        <v>7</v>
      </c>
      <c r="D150" s="7" t="s">
        <v>543</v>
      </c>
      <c r="E150" s="7" t="s">
        <v>75</v>
      </c>
      <c r="F150" s="15" t="s">
        <v>34</v>
      </c>
      <c r="G150" s="58"/>
      <c r="H150" s="7"/>
      <c r="I150" s="7"/>
      <c r="J150" s="7"/>
      <c r="K150" s="7"/>
      <c r="L150" s="7"/>
      <c r="M150" s="7"/>
      <c r="N150" s="7"/>
      <c r="O150" s="7"/>
      <c r="P150" s="7"/>
      <c r="Q150" s="7">
        <v>1</v>
      </c>
      <c r="R150" s="7">
        <v>1</v>
      </c>
      <c r="S150" s="7"/>
      <c r="T150" s="15"/>
      <c r="U150" s="27">
        <f t="shared" si="8"/>
        <v>1</v>
      </c>
      <c r="V150" s="15">
        <f t="shared" si="9"/>
        <v>1</v>
      </c>
      <c r="W150" s="20">
        <f t="shared" si="10"/>
        <v>2</v>
      </c>
      <c r="Y150" s="20" t="s">
        <v>544</v>
      </c>
    </row>
    <row r="151" spans="1:25" s="20" customFormat="1" ht="12.75">
      <c r="A151" s="36">
        <v>500901</v>
      </c>
      <c r="B151" s="7" t="s">
        <v>545</v>
      </c>
      <c r="C151" s="8">
        <v>7</v>
      </c>
      <c r="D151" s="7" t="s">
        <v>546</v>
      </c>
      <c r="E151" s="7" t="s">
        <v>75</v>
      </c>
      <c r="F151" s="15" t="s">
        <v>3</v>
      </c>
      <c r="G151" s="58"/>
      <c r="H151" s="7"/>
      <c r="I151" s="7"/>
      <c r="J151" s="7"/>
      <c r="K151" s="7"/>
      <c r="L151" s="7"/>
      <c r="M151" s="7"/>
      <c r="N151" s="7"/>
      <c r="O151" s="7"/>
      <c r="P151" s="7"/>
      <c r="Q151" s="7">
        <v>1</v>
      </c>
      <c r="R151" s="7">
        <v>3</v>
      </c>
      <c r="S151" s="7"/>
      <c r="T151" s="15">
        <v>1</v>
      </c>
      <c r="U151" s="27">
        <f t="shared" si="8"/>
        <v>1</v>
      </c>
      <c r="V151" s="15">
        <f t="shared" si="9"/>
        <v>4</v>
      </c>
      <c r="W151" s="20">
        <f t="shared" si="10"/>
        <v>5</v>
      </c>
      <c r="Y151" s="20" t="s">
        <v>547</v>
      </c>
    </row>
    <row r="152" spans="1:25" s="20" customFormat="1" ht="12.75">
      <c r="A152" s="36">
        <v>510202</v>
      </c>
      <c r="B152" s="7" t="s">
        <v>548</v>
      </c>
      <c r="C152" s="8">
        <v>7</v>
      </c>
      <c r="D152" s="7" t="s">
        <v>549</v>
      </c>
      <c r="E152" s="7" t="s">
        <v>82</v>
      </c>
      <c r="F152" s="15" t="s">
        <v>35</v>
      </c>
      <c r="G152" s="58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2</v>
      </c>
      <c r="S152" s="7"/>
      <c r="T152" s="15"/>
      <c r="U152" s="27">
        <f t="shared" si="8"/>
        <v>0</v>
      </c>
      <c r="V152" s="15">
        <f t="shared" si="9"/>
        <v>2</v>
      </c>
      <c r="W152" s="20">
        <f t="shared" si="10"/>
        <v>2</v>
      </c>
      <c r="Y152" s="20" t="s">
        <v>550</v>
      </c>
    </row>
    <row r="153" spans="1:25" s="20" customFormat="1" ht="12.75">
      <c r="A153" s="36">
        <v>510203</v>
      </c>
      <c r="B153" s="7" t="s">
        <v>551</v>
      </c>
      <c r="C153" s="8">
        <v>7</v>
      </c>
      <c r="D153" s="7" t="s">
        <v>552</v>
      </c>
      <c r="E153" s="7" t="s">
        <v>82</v>
      </c>
      <c r="F153" s="15" t="s">
        <v>35</v>
      </c>
      <c r="G153" s="58"/>
      <c r="H153" s="7"/>
      <c r="I153" s="7"/>
      <c r="J153" s="7"/>
      <c r="K153" s="7"/>
      <c r="L153" s="7"/>
      <c r="M153" s="7"/>
      <c r="N153" s="7"/>
      <c r="O153" s="7"/>
      <c r="P153" s="7">
        <v>1</v>
      </c>
      <c r="Q153" s="7"/>
      <c r="R153" s="7">
        <v>19</v>
      </c>
      <c r="S153" s="7"/>
      <c r="T153" s="15"/>
      <c r="U153" s="27">
        <f t="shared" si="8"/>
        <v>0</v>
      </c>
      <c r="V153" s="15">
        <f t="shared" si="9"/>
        <v>20</v>
      </c>
      <c r="W153" s="20">
        <f t="shared" si="10"/>
        <v>20</v>
      </c>
      <c r="Y153" s="20" t="s">
        <v>553</v>
      </c>
    </row>
    <row r="154" spans="1:25" s="20" customFormat="1" ht="12.75">
      <c r="A154" s="36">
        <v>511005</v>
      </c>
      <c r="B154" s="7" t="s">
        <v>554</v>
      </c>
      <c r="C154" s="8">
        <v>7</v>
      </c>
      <c r="D154" s="7" t="s">
        <v>555</v>
      </c>
      <c r="E154" s="7" t="s">
        <v>77</v>
      </c>
      <c r="F154" s="15" t="s">
        <v>33</v>
      </c>
      <c r="G154" s="58"/>
      <c r="H154" s="7">
        <v>1</v>
      </c>
      <c r="I154" s="7"/>
      <c r="J154" s="7">
        <v>1</v>
      </c>
      <c r="K154" s="7"/>
      <c r="L154" s="7"/>
      <c r="M154" s="7">
        <v>1</v>
      </c>
      <c r="N154" s="7"/>
      <c r="O154" s="7"/>
      <c r="P154" s="7">
        <v>1</v>
      </c>
      <c r="Q154" s="7">
        <v>2</v>
      </c>
      <c r="R154" s="7">
        <v>11</v>
      </c>
      <c r="S154" s="7">
        <v>1</v>
      </c>
      <c r="T154" s="15">
        <v>3</v>
      </c>
      <c r="U154" s="27">
        <f aca="true" t="shared" si="11" ref="U154:V158">G154+I154+K154+M154+O154+Q154+S154</f>
        <v>4</v>
      </c>
      <c r="V154" s="15">
        <f t="shared" si="11"/>
        <v>17</v>
      </c>
      <c r="W154" s="20">
        <f>SUM(U154:V154)</f>
        <v>21</v>
      </c>
      <c r="Y154" s="20" t="s">
        <v>556</v>
      </c>
    </row>
    <row r="155" spans="1:25" s="20" customFormat="1" ht="12.75">
      <c r="A155" s="36">
        <v>511608</v>
      </c>
      <c r="B155" s="7" t="s">
        <v>557</v>
      </c>
      <c r="C155" s="8">
        <v>7</v>
      </c>
      <c r="D155" s="7" t="s">
        <v>558</v>
      </c>
      <c r="E155" s="7" t="s">
        <v>88</v>
      </c>
      <c r="F155" s="15" t="s">
        <v>42</v>
      </c>
      <c r="G155" s="58"/>
      <c r="H155" s="7"/>
      <c r="I155" s="7"/>
      <c r="J155" s="7"/>
      <c r="K155" s="7"/>
      <c r="L155" s="7"/>
      <c r="M155" s="7"/>
      <c r="N155" s="7"/>
      <c r="O155" s="7"/>
      <c r="P155" s="7">
        <v>1</v>
      </c>
      <c r="Q155" s="7">
        <v>1</v>
      </c>
      <c r="R155" s="7">
        <v>19</v>
      </c>
      <c r="S155" s="7">
        <v>1</v>
      </c>
      <c r="T155" s="15">
        <v>3</v>
      </c>
      <c r="U155" s="27">
        <f t="shared" si="11"/>
        <v>2</v>
      </c>
      <c r="V155" s="15">
        <f t="shared" si="11"/>
        <v>23</v>
      </c>
      <c r="W155" s="20">
        <f>SUM(U155:V155)</f>
        <v>25</v>
      </c>
      <c r="Y155" s="20" t="s">
        <v>559</v>
      </c>
    </row>
    <row r="156" spans="1:25" s="20" customFormat="1" ht="12.75">
      <c r="A156" s="36">
        <v>512003</v>
      </c>
      <c r="B156" s="7" t="s">
        <v>560</v>
      </c>
      <c r="C156" s="8">
        <v>7</v>
      </c>
      <c r="D156" s="7" t="s">
        <v>561</v>
      </c>
      <c r="E156" s="7" t="s">
        <v>89</v>
      </c>
      <c r="F156" s="15" t="s">
        <v>43</v>
      </c>
      <c r="G156" s="58">
        <v>4</v>
      </c>
      <c r="H156" s="7">
        <v>1</v>
      </c>
      <c r="I156" s="7"/>
      <c r="J156" s="7"/>
      <c r="K156" s="7"/>
      <c r="L156" s="7"/>
      <c r="M156" s="7">
        <v>1</v>
      </c>
      <c r="N156" s="7"/>
      <c r="O156" s="7"/>
      <c r="P156" s="7"/>
      <c r="Q156" s="7"/>
      <c r="R156" s="7"/>
      <c r="S156" s="7"/>
      <c r="T156" s="15"/>
      <c r="U156" s="27">
        <f t="shared" si="11"/>
        <v>5</v>
      </c>
      <c r="V156" s="15">
        <f t="shared" si="11"/>
        <v>1</v>
      </c>
      <c r="W156" s="20">
        <f>SUM(U156:V156)</f>
        <v>6</v>
      </c>
      <c r="Y156" s="20" t="s">
        <v>562</v>
      </c>
    </row>
    <row r="157" spans="1:25" s="20" customFormat="1" ht="12.75">
      <c r="A157" s="36">
        <v>512003</v>
      </c>
      <c r="B157" s="7" t="s">
        <v>560</v>
      </c>
      <c r="C157" s="8">
        <v>7</v>
      </c>
      <c r="D157" s="7" t="s">
        <v>563</v>
      </c>
      <c r="E157" s="7" t="s">
        <v>89</v>
      </c>
      <c r="F157" s="15" t="s">
        <v>43</v>
      </c>
      <c r="G157" s="58"/>
      <c r="H157" s="7">
        <v>2</v>
      </c>
      <c r="I157" s="7"/>
      <c r="J157" s="7"/>
      <c r="K157" s="7"/>
      <c r="L157" s="7"/>
      <c r="M157" s="7"/>
      <c r="N157" s="7"/>
      <c r="O157" s="7"/>
      <c r="P157" s="7"/>
      <c r="Q157" s="7">
        <v>1</v>
      </c>
      <c r="R157" s="7"/>
      <c r="S157" s="7"/>
      <c r="T157" s="15"/>
      <c r="U157" s="27">
        <f t="shared" si="11"/>
        <v>1</v>
      </c>
      <c r="V157" s="15">
        <f t="shared" si="11"/>
        <v>2</v>
      </c>
      <c r="W157" s="20">
        <f>SUM(U157:V157)</f>
        <v>3</v>
      </c>
      <c r="Y157" s="20" t="s">
        <v>562</v>
      </c>
    </row>
    <row r="158" spans="1:25" s="20" customFormat="1" ht="12.75">
      <c r="A158" s="36">
        <v>512004</v>
      </c>
      <c r="B158" s="7" t="s">
        <v>150</v>
      </c>
      <c r="C158" s="8">
        <v>7</v>
      </c>
      <c r="D158" s="7" t="s">
        <v>149</v>
      </c>
      <c r="E158" s="7" t="s">
        <v>89</v>
      </c>
      <c r="F158" s="15" t="s">
        <v>43</v>
      </c>
      <c r="G158" s="58"/>
      <c r="H158" s="65">
        <v>2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15"/>
      <c r="U158" s="27">
        <f t="shared" si="11"/>
        <v>0</v>
      </c>
      <c r="V158" s="15">
        <f t="shared" si="11"/>
        <v>2</v>
      </c>
      <c r="W158" s="20">
        <f>SUM(U158:V158)</f>
        <v>2</v>
      </c>
      <c r="Y158" s="20" t="s">
        <v>564</v>
      </c>
    </row>
    <row r="159" spans="1:25" s="20" customFormat="1" ht="12.75">
      <c r="A159" s="36">
        <v>512308</v>
      </c>
      <c r="B159" s="7" t="s">
        <v>565</v>
      </c>
      <c r="C159" s="8">
        <v>7</v>
      </c>
      <c r="D159" s="7" t="s">
        <v>566</v>
      </c>
      <c r="E159" s="7" t="s">
        <v>82</v>
      </c>
      <c r="F159" s="15" t="s">
        <v>35</v>
      </c>
      <c r="G159" s="58"/>
      <c r="H159" s="7"/>
      <c r="I159" s="7"/>
      <c r="J159" s="7">
        <v>1</v>
      </c>
      <c r="K159" s="7"/>
      <c r="L159" s="7"/>
      <c r="M159" s="7"/>
      <c r="N159" s="7"/>
      <c r="O159" s="7"/>
      <c r="P159" s="7"/>
      <c r="Q159" s="7">
        <v>1</v>
      </c>
      <c r="R159" s="7">
        <v>13</v>
      </c>
      <c r="S159" s="7">
        <v>1</v>
      </c>
      <c r="T159" s="15"/>
      <c r="U159" s="27">
        <f t="shared" si="8"/>
        <v>2</v>
      </c>
      <c r="V159" s="15">
        <f t="shared" si="9"/>
        <v>14</v>
      </c>
      <c r="W159" s="20">
        <f t="shared" si="10"/>
        <v>16</v>
      </c>
      <c r="Y159" s="20" t="s">
        <v>567</v>
      </c>
    </row>
    <row r="160" spans="1:25" s="20" customFormat="1" ht="12.75">
      <c r="A160" s="36">
        <v>520201</v>
      </c>
      <c r="B160" s="7" t="s">
        <v>568</v>
      </c>
      <c r="C160" s="8">
        <v>7</v>
      </c>
      <c r="D160" s="7" t="s">
        <v>569</v>
      </c>
      <c r="E160" s="7" t="s">
        <v>90</v>
      </c>
      <c r="F160" s="15" t="s">
        <v>44</v>
      </c>
      <c r="G160" s="58">
        <v>8</v>
      </c>
      <c r="H160" s="65">
        <v>3</v>
      </c>
      <c r="I160" s="7"/>
      <c r="J160" s="7"/>
      <c r="K160" s="7"/>
      <c r="L160" s="7"/>
      <c r="M160" s="7"/>
      <c r="N160" s="7"/>
      <c r="O160" s="7"/>
      <c r="P160" s="7">
        <v>1</v>
      </c>
      <c r="Q160" s="7">
        <v>7</v>
      </c>
      <c r="R160" s="7">
        <v>4</v>
      </c>
      <c r="S160" s="7">
        <v>1</v>
      </c>
      <c r="T160" s="15">
        <v>1</v>
      </c>
      <c r="U160" s="27">
        <f t="shared" si="8"/>
        <v>16</v>
      </c>
      <c r="V160" s="15">
        <f t="shared" si="9"/>
        <v>9</v>
      </c>
      <c r="W160" s="20">
        <f t="shared" si="10"/>
        <v>25</v>
      </c>
      <c r="Y160" t="s">
        <v>570</v>
      </c>
    </row>
    <row r="161" spans="1:25" s="20" customFormat="1" ht="12.75">
      <c r="A161" s="36">
        <v>520201</v>
      </c>
      <c r="B161" s="7" t="s">
        <v>571</v>
      </c>
      <c r="C161" s="8">
        <v>7</v>
      </c>
      <c r="D161" s="7" t="s">
        <v>572</v>
      </c>
      <c r="E161" s="7" t="s">
        <v>90</v>
      </c>
      <c r="F161" s="15" t="s">
        <v>44</v>
      </c>
      <c r="G161" s="58">
        <v>1</v>
      </c>
      <c r="H161" s="7"/>
      <c r="I161" s="7"/>
      <c r="J161" s="7"/>
      <c r="K161" s="7"/>
      <c r="L161" s="7"/>
      <c r="M161" s="7">
        <v>1</v>
      </c>
      <c r="N161" s="7"/>
      <c r="O161" s="7">
        <v>2</v>
      </c>
      <c r="P161" s="7"/>
      <c r="Q161" s="7">
        <v>15</v>
      </c>
      <c r="R161" s="7">
        <v>9</v>
      </c>
      <c r="S161" s="7">
        <v>6</v>
      </c>
      <c r="T161" s="15"/>
      <c r="U161" s="27">
        <f t="shared" si="8"/>
        <v>25</v>
      </c>
      <c r="V161" s="15">
        <f t="shared" si="9"/>
        <v>9</v>
      </c>
      <c r="W161" s="20">
        <f t="shared" si="10"/>
        <v>34</v>
      </c>
      <c r="Y161" t="s">
        <v>570</v>
      </c>
    </row>
    <row r="162" spans="1:25" s="20" customFormat="1" ht="12.75">
      <c r="A162" s="36">
        <v>520301</v>
      </c>
      <c r="B162" s="7" t="s">
        <v>573</v>
      </c>
      <c r="C162" s="8">
        <v>7</v>
      </c>
      <c r="D162" s="7" t="s">
        <v>574</v>
      </c>
      <c r="E162" s="7" t="s">
        <v>90</v>
      </c>
      <c r="F162" s="15" t="s">
        <v>44</v>
      </c>
      <c r="G162" s="58">
        <v>1</v>
      </c>
      <c r="H162" s="7">
        <v>2</v>
      </c>
      <c r="I162" s="7"/>
      <c r="J162" s="7"/>
      <c r="K162" s="7"/>
      <c r="L162" s="7"/>
      <c r="M162" s="7"/>
      <c r="N162" s="7"/>
      <c r="O162" s="7"/>
      <c r="P162" s="7"/>
      <c r="Q162" s="7">
        <v>6</v>
      </c>
      <c r="R162" s="7">
        <v>3</v>
      </c>
      <c r="S162" s="7">
        <v>1</v>
      </c>
      <c r="T162" s="15"/>
      <c r="U162" s="27">
        <f t="shared" si="8"/>
        <v>8</v>
      </c>
      <c r="V162" s="15">
        <f t="shared" si="9"/>
        <v>5</v>
      </c>
      <c r="W162" s="20">
        <f t="shared" si="10"/>
        <v>13</v>
      </c>
      <c r="Y162" t="s">
        <v>575</v>
      </c>
    </row>
    <row r="163" spans="1:25" s="20" customFormat="1" ht="12.75">
      <c r="A163" s="36">
        <v>521002</v>
      </c>
      <c r="B163" s="7" t="s">
        <v>577</v>
      </c>
      <c r="C163" s="8">
        <v>7</v>
      </c>
      <c r="D163" s="7" t="s">
        <v>576</v>
      </c>
      <c r="E163" s="7" t="s">
        <v>45</v>
      </c>
      <c r="F163" s="15" t="s">
        <v>46</v>
      </c>
      <c r="G163" s="58"/>
      <c r="H163" s="7"/>
      <c r="I163" s="7">
        <v>1</v>
      </c>
      <c r="J163" s="7"/>
      <c r="K163" s="7"/>
      <c r="L163" s="7"/>
      <c r="M163" s="7"/>
      <c r="N163" s="7"/>
      <c r="O163" s="7">
        <v>1</v>
      </c>
      <c r="P163" s="7"/>
      <c r="Q163" s="7">
        <v>1</v>
      </c>
      <c r="R163" s="7">
        <v>9</v>
      </c>
      <c r="S163" s="7">
        <v>1</v>
      </c>
      <c r="T163" s="15"/>
      <c r="U163" s="27">
        <f t="shared" si="8"/>
        <v>4</v>
      </c>
      <c r="V163" s="15">
        <f t="shared" si="9"/>
        <v>9</v>
      </c>
      <c r="W163" s="20">
        <f t="shared" si="10"/>
        <v>13</v>
      </c>
      <c r="Y163" t="s">
        <v>578</v>
      </c>
    </row>
    <row r="164" spans="1:25" s="20" customFormat="1" ht="12.75">
      <c r="A164" s="37">
        <v>540101</v>
      </c>
      <c r="B164" s="16" t="s">
        <v>579</v>
      </c>
      <c r="C164" s="17">
        <v>7</v>
      </c>
      <c r="D164" s="16" t="s">
        <v>580</v>
      </c>
      <c r="E164" s="16" t="s">
        <v>75</v>
      </c>
      <c r="F164" s="18" t="s">
        <v>37</v>
      </c>
      <c r="G164" s="59"/>
      <c r="H164" s="16"/>
      <c r="I164" s="16"/>
      <c r="J164" s="16"/>
      <c r="K164" s="16"/>
      <c r="L164" s="16"/>
      <c r="M164" s="16"/>
      <c r="N164" s="16"/>
      <c r="O164" s="16"/>
      <c r="P164" s="16"/>
      <c r="Q164" s="16">
        <v>1</v>
      </c>
      <c r="R164" s="16">
        <v>1</v>
      </c>
      <c r="S164" s="16"/>
      <c r="T164" s="18"/>
      <c r="U164" s="28">
        <f t="shared" si="8"/>
        <v>1</v>
      </c>
      <c r="V164" s="18">
        <f t="shared" si="9"/>
        <v>1</v>
      </c>
      <c r="W164" s="20">
        <f t="shared" si="10"/>
        <v>2</v>
      </c>
      <c r="Y164" t="s">
        <v>581</v>
      </c>
    </row>
    <row r="165" spans="1:23" s="20" customFormat="1" ht="12.75">
      <c r="A165" s="21" t="s">
        <v>4</v>
      </c>
      <c r="C165" s="21"/>
      <c r="D165" s="52"/>
      <c r="E165" s="21"/>
      <c r="F165" s="21"/>
      <c r="G165" s="20">
        <f aca="true" t="shared" si="12" ref="G165:W165">SUM(G109:G164)</f>
        <v>34</v>
      </c>
      <c r="H165" s="20">
        <f t="shared" si="12"/>
        <v>27</v>
      </c>
      <c r="I165" s="20">
        <f t="shared" si="12"/>
        <v>3</v>
      </c>
      <c r="J165" s="20">
        <f t="shared" si="12"/>
        <v>5</v>
      </c>
      <c r="K165" s="20">
        <f t="shared" si="12"/>
        <v>1</v>
      </c>
      <c r="L165" s="20">
        <f t="shared" si="12"/>
        <v>1</v>
      </c>
      <c r="M165" s="20">
        <f t="shared" si="12"/>
        <v>8</v>
      </c>
      <c r="N165" s="20">
        <f t="shared" si="12"/>
        <v>3</v>
      </c>
      <c r="O165" s="20">
        <f t="shared" si="12"/>
        <v>4</v>
      </c>
      <c r="P165" s="20">
        <f t="shared" si="12"/>
        <v>8</v>
      </c>
      <c r="Q165" s="20">
        <f t="shared" si="12"/>
        <v>109</v>
      </c>
      <c r="R165" s="20">
        <f t="shared" si="12"/>
        <v>240</v>
      </c>
      <c r="S165" s="20">
        <f t="shared" si="12"/>
        <v>20</v>
      </c>
      <c r="T165" s="20">
        <f t="shared" si="12"/>
        <v>30</v>
      </c>
      <c r="U165" s="20">
        <f t="shared" si="12"/>
        <v>179</v>
      </c>
      <c r="V165" s="20">
        <f t="shared" si="12"/>
        <v>314</v>
      </c>
      <c r="W165" s="20">
        <f t="shared" si="12"/>
        <v>493</v>
      </c>
    </row>
    <row r="166" spans="1:6" s="20" customFormat="1" ht="12.75">
      <c r="A166" s="21"/>
      <c r="C166" s="21"/>
      <c r="D166" s="52"/>
      <c r="E166" s="21"/>
      <c r="F166" s="21"/>
    </row>
    <row r="167" spans="1:6" s="20" customFormat="1" ht="12.75">
      <c r="A167" s="21"/>
      <c r="C167" s="21"/>
      <c r="D167" s="52"/>
      <c r="E167" s="21"/>
      <c r="F167" s="21"/>
    </row>
    <row r="168" spans="1:25" ht="12.75">
      <c r="A168" s="3" t="s">
        <v>11</v>
      </c>
      <c r="C168" s="1"/>
      <c r="E168" s="1"/>
      <c r="Y168" s="20"/>
    </row>
    <row r="169" spans="1:5" ht="12.75">
      <c r="A169" s="3" t="s">
        <v>10</v>
      </c>
      <c r="C169" s="1"/>
      <c r="E169" s="1"/>
    </row>
    <row r="170" spans="1:5" ht="12.75">
      <c r="A170" s="3" t="s">
        <v>182</v>
      </c>
      <c r="E170" s="1"/>
    </row>
    <row r="171" spans="1:5" ht="12.75">
      <c r="A171" s="3"/>
      <c r="C171" s="3" t="s">
        <v>20</v>
      </c>
      <c r="E171" s="1"/>
    </row>
    <row r="172" spans="1:22" ht="12.75">
      <c r="A172" s="1"/>
      <c r="C172" s="1"/>
      <c r="E172" s="1"/>
      <c r="G172" s="68" t="s">
        <v>12</v>
      </c>
      <c r="H172" s="68"/>
      <c r="I172" s="68" t="s">
        <v>14</v>
      </c>
      <c r="J172" s="68"/>
      <c r="K172" s="68" t="s">
        <v>13</v>
      </c>
      <c r="L172" s="68"/>
      <c r="M172" s="68" t="s">
        <v>15</v>
      </c>
      <c r="N172" s="68"/>
      <c r="O172" s="68" t="s">
        <v>6</v>
      </c>
      <c r="P172" s="68"/>
      <c r="Q172" s="68" t="s">
        <v>7</v>
      </c>
      <c r="R172" s="68"/>
      <c r="S172" s="68" t="s">
        <v>8</v>
      </c>
      <c r="T172" s="68"/>
      <c r="U172" s="68" t="s">
        <v>16</v>
      </c>
      <c r="V172" s="68"/>
    </row>
    <row r="173" spans="1:24" ht="12.75">
      <c r="A173" s="54" t="s">
        <v>54</v>
      </c>
      <c r="B173" s="9" t="s">
        <v>168</v>
      </c>
      <c r="C173" s="10" t="s">
        <v>5</v>
      </c>
      <c r="D173" s="53" t="s">
        <v>169</v>
      </c>
      <c r="E173" s="10" t="s">
        <v>47</v>
      </c>
      <c r="F173" s="10" t="s">
        <v>48</v>
      </c>
      <c r="G173" s="11" t="s">
        <v>0</v>
      </c>
      <c r="H173" s="11" t="s">
        <v>9</v>
      </c>
      <c r="I173" s="11" t="s">
        <v>0</v>
      </c>
      <c r="J173" s="11" t="s">
        <v>9</v>
      </c>
      <c r="K173" s="11" t="s">
        <v>0</v>
      </c>
      <c r="L173" s="11" t="s">
        <v>9</v>
      </c>
      <c r="M173" s="11" t="s">
        <v>0</v>
      </c>
      <c r="N173" s="11" t="s">
        <v>9</v>
      </c>
      <c r="O173" s="11" t="s">
        <v>0</v>
      </c>
      <c r="P173" s="11" t="s">
        <v>9</v>
      </c>
      <c r="Q173" s="11" t="s">
        <v>0</v>
      </c>
      <c r="R173" s="11" t="s">
        <v>9</v>
      </c>
      <c r="S173" s="11" t="s">
        <v>0</v>
      </c>
      <c r="T173" s="11" t="s">
        <v>9</v>
      </c>
      <c r="U173" s="11" t="s">
        <v>0</v>
      </c>
      <c r="V173" s="11" t="s">
        <v>9</v>
      </c>
      <c r="W173" s="29" t="s">
        <v>4</v>
      </c>
      <c r="X173" s="20"/>
    </row>
    <row r="174" spans="1:26" s="20" customFormat="1" ht="12.75">
      <c r="A174" s="47" t="s">
        <v>1</v>
      </c>
      <c r="B174" s="12" t="s">
        <v>582</v>
      </c>
      <c r="C174" s="13">
        <v>9</v>
      </c>
      <c r="D174" s="12" t="s">
        <v>583</v>
      </c>
      <c r="E174" s="12" t="s">
        <v>77</v>
      </c>
      <c r="F174" s="14" t="s">
        <v>33</v>
      </c>
      <c r="G174" s="6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>
        <v>1</v>
      </c>
      <c r="T174" s="14"/>
      <c r="U174" s="26">
        <f aca="true" t="shared" si="13" ref="U174:U198">G174+I174+K174+M174+O174+Q174+S174</f>
        <v>1</v>
      </c>
      <c r="V174" s="14">
        <f aca="true" t="shared" si="14" ref="V174:V198">H174+J174+L174+N174+P174+R174+T174</f>
        <v>0</v>
      </c>
      <c r="W174" s="20">
        <f aca="true" t="shared" si="15" ref="W174:W198">SUM(U174:V174)</f>
        <v>1</v>
      </c>
      <c r="Y174" s="20" t="s">
        <v>584</v>
      </c>
      <c r="Z174"/>
    </row>
    <row r="175" spans="1:26" s="20" customFormat="1" ht="12.75">
      <c r="A175" s="30" t="s">
        <v>1</v>
      </c>
      <c r="B175" s="7" t="s">
        <v>443</v>
      </c>
      <c r="C175" s="8">
        <v>9</v>
      </c>
      <c r="D175" s="7" t="s">
        <v>585</v>
      </c>
      <c r="E175" s="7" t="s">
        <v>77</v>
      </c>
      <c r="F175" s="15" t="s">
        <v>33</v>
      </c>
      <c r="G175" s="58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>
        <v>3</v>
      </c>
      <c r="S175" s="7"/>
      <c r="T175" s="15"/>
      <c r="U175" s="27">
        <f t="shared" si="13"/>
        <v>0</v>
      </c>
      <c r="V175" s="15">
        <f t="shared" si="14"/>
        <v>3</v>
      </c>
      <c r="W175" s="20">
        <f t="shared" si="15"/>
        <v>3</v>
      </c>
      <c r="Y175" s="20" t="s">
        <v>586</v>
      </c>
      <c r="Z175"/>
    </row>
    <row r="176" spans="1:26" s="20" customFormat="1" ht="12.75">
      <c r="A176" s="36">
        <v>140701</v>
      </c>
      <c r="B176" s="7" t="s">
        <v>587</v>
      </c>
      <c r="C176" s="8">
        <v>9</v>
      </c>
      <c r="D176" s="7" t="s">
        <v>588</v>
      </c>
      <c r="E176" s="7" t="s">
        <v>83</v>
      </c>
      <c r="F176" s="15" t="s">
        <v>39</v>
      </c>
      <c r="G176" s="58"/>
      <c r="H176" s="7">
        <v>1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15"/>
      <c r="U176" s="27">
        <f t="shared" si="13"/>
        <v>0</v>
      </c>
      <c r="V176" s="15">
        <f t="shared" si="14"/>
        <v>1</v>
      </c>
      <c r="W176" s="20">
        <f t="shared" si="15"/>
        <v>1</v>
      </c>
      <c r="Y176" s="20" t="s">
        <v>589</v>
      </c>
      <c r="Z176"/>
    </row>
    <row r="177" spans="1:26" s="20" customFormat="1" ht="12.75">
      <c r="A177" s="36">
        <v>141001</v>
      </c>
      <c r="B177" s="7" t="s">
        <v>590</v>
      </c>
      <c r="C177" s="8">
        <v>9</v>
      </c>
      <c r="D177" s="7" t="s">
        <v>591</v>
      </c>
      <c r="E177" s="7" t="s">
        <v>83</v>
      </c>
      <c r="F177" s="15" t="s">
        <v>39</v>
      </c>
      <c r="G177" s="58"/>
      <c r="H177" s="7">
        <v>1</v>
      </c>
      <c r="I177" s="7"/>
      <c r="J177" s="7"/>
      <c r="K177" s="7"/>
      <c r="L177" s="7"/>
      <c r="M177" s="7"/>
      <c r="N177" s="7"/>
      <c r="O177" s="7"/>
      <c r="P177" s="7"/>
      <c r="Q177" s="7">
        <v>3</v>
      </c>
      <c r="R177" s="7"/>
      <c r="S177" s="7"/>
      <c r="T177" s="15"/>
      <c r="U177" s="27">
        <f t="shared" si="13"/>
        <v>3</v>
      </c>
      <c r="V177" s="15">
        <f t="shared" si="14"/>
        <v>1</v>
      </c>
      <c r="W177" s="20">
        <f t="shared" si="15"/>
        <v>4</v>
      </c>
      <c r="Y177" s="20" t="s">
        <v>592</v>
      </c>
      <c r="Z177"/>
    </row>
    <row r="178" spans="1:26" s="20" customFormat="1" ht="12.75">
      <c r="A178" s="36">
        <v>141901</v>
      </c>
      <c r="B178" s="7" t="s">
        <v>92</v>
      </c>
      <c r="C178" s="8">
        <v>9</v>
      </c>
      <c r="D178" s="7" t="s">
        <v>593</v>
      </c>
      <c r="E178" s="7" t="s">
        <v>83</v>
      </c>
      <c r="F178" s="15" t="s">
        <v>39</v>
      </c>
      <c r="G178" s="58">
        <v>3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15"/>
      <c r="U178" s="27">
        <f t="shared" si="13"/>
        <v>3</v>
      </c>
      <c r="V178" s="15">
        <f t="shared" si="14"/>
        <v>0</v>
      </c>
      <c r="W178" s="20">
        <f t="shared" si="15"/>
        <v>3</v>
      </c>
      <c r="Y178" s="20" t="s">
        <v>594</v>
      </c>
      <c r="Z178"/>
    </row>
    <row r="179" spans="1:25" s="20" customFormat="1" ht="12.75">
      <c r="A179" s="36">
        <v>143501</v>
      </c>
      <c r="B179" s="7" t="s">
        <v>595</v>
      </c>
      <c r="C179" s="8">
        <v>9</v>
      </c>
      <c r="D179" s="7" t="s">
        <v>596</v>
      </c>
      <c r="E179" s="7" t="s">
        <v>83</v>
      </c>
      <c r="F179" s="15" t="s">
        <v>39</v>
      </c>
      <c r="G179" s="58">
        <v>2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15"/>
      <c r="U179" s="27">
        <f t="shared" si="13"/>
        <v>2</v>
      </c>
      <c r="V179" s="15">
        <f t="shared" si="14"/>
        <v>0</v>
      </c>
      <c r="W179" s="20">
        <f t="shared" si="15"/>
        <v>2</v>
      </c>
      <c r="Y179" s="20" t="s">
        <v>597</v>
      </c>
    </row>
    <row r="180" spans="1:25" s="20" customFormat="1" ht="12.75">
      <c r="A180" s="36">
        <v>190501</v>
      </c>
      <c r="B180" s="7" t="s">
        <v>483</v>
      </c>
      <c r="C180" s="8">
        <v>9</v>
      </c>
      <c r="D180" s="7" t="s">
        <v>598</v>
      </c>
      <c r="E180" s="7" t="s">
        <v>77</v>
      </c>
      <c r="F180" s="15" t="s">
        <v>33</v>
      </c>
      <c r="G180" s="58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1</v>
      </c>
      <c r="S180" s="7"/>
      <c r="T180" s="15"/>
      <c r="U180" s="27">
        <f t="shared" si="13"/>
        <v>0</v>
      </c>
      <c r="V180" s="15">
        <f t="shared" si="14"/>
        <v>1</v>
      </c>
      <c r="W180" s="20">
        <f t="shared" si="15"/>
        <v>1</v>
      </c>
      <c r="Y180" s="20" t="s">
        <v>599</v>
      </c>
    </row>
    <row r="181" spans="1:25" s="20" customFormat="1" ht="12.75">
      <c r="A181" s="36">
        <v>230101</v>
      </c>
      <c r="B181" s="7" t="s">
        <v>600</v>
      </c>
      <c r="C181" s="8">
        <v>9</v>
      </c>
      <c r="D181" s="7" t="s">
        <v>601</v>
      </c>
      <c r="E181" s="7" t="s">
        <v>75</v>
      </c>
      <c r="F181" s="15" t="s">
        <v>37</v>
      </c>
      <c r="G181" s="58"/>
      <c r="H181" s="7"/>
      <c r="I181" s="7"/>
      <c r="J181" s="7"/>
      <c r="K181" s="7"/>
      <c r="L181" s="7"/>
      <c r="M181" s="7"/>
      <c r="N181" s="7"/>
      <c r="O181" s="7"/>
      <c r="P181" s="7"/>
      <c r="Q181" s="7">
        <v>1</v>
      </c>
      <c r="R181" s="7">
        <v>4</v>
      </c>
      <c r="S181" s="7"/>
      <c r="T181" s="15"/>
      <c r="U181" s="27">
        <f t="shared" si="13"/>
        <v>1</v>
      </c>
      <c r="V181" s="15">
        <f t="shared" si="14"/>
        <v>4</v>
      </c>
      <c r="W181" s="20">
        <f t="shared" si="15"/>
        <v>5</v>
      </c>
      <c r="Y181" s="20" t="s">
        <v>602</v>
      </c>
    </row>
    <row r="182" spans="1:25" s="20" customFormat="1" ht="12.75">
      <c r="A182" s="36">
        <v>260202</v>
      </c>
      <c r="B182" s="7" t="s">
        <v>603</v>
      </c>
      <c r="C182" s="8">
        <v>9</v>
      </c>
      <c r="D182" s="7" t="s">
        <v>604</v>
      </c>
      <c r="E182" s="7" t="s">
        <v>77</v>
      </c>
      <c r="F182" s="15" t="s">
        <v>33</v>
      </c>
      <c r="G182" s="58">
        <v>1</v>
      </c>
      <c r="H182" s="7"/>
      <c r="I182" s="7"/>
      <c r="J182" s="7"/>
      <c r="K182" s="7"/>
      <c r="L182" s="7"/>
      <c r="M182" s="7"/>
      <c r="N182" s="7"/>
      <c r="O182" s="7"/>
      <c r="P182" s="7"/>
      <c r="Q182" s="7">
        <v>2</v>
      </c>
      <c r="R182" s="7">
        <v>1</v>
      </c>
      <c r="S182" s="7"/>
      <c r="T182" s="15"/>
      <c r="U182" s="27">
        <f t="shared" si="13"/>
        <v>3</v>
      </c>
      <c r="V182" s="15">
        <f t="shared" si="14"/>
        <v>1</v>
      </c>
      <c r="W182" s="20">
        <f t="shared" si="15"/>
        <v>4</v>
      </c>
      <c r="Y182" s="20" t="s">
        <v>605</v>
      </c>
    </row>
    <row r="183" spans="1:25" s="20" customFormat="1" ht="12.75">
      <c r="A183" s="36">
        <v>260202</v>
      </c>
      <c r="B183" s="7" t="s">
        <v>606</v>
      </c>
      <c r="C183" s="8">
        <v>9</v>
      </c>
      <c r="D183" s="7" t="s">
        <v>607</v>
      </c>
      <c r="E183" s="7" t="s">
        <v>77</v>
      </c>
      <c r="F183" s="15" t="s">
        <v>33</v>
      </c>
      <c r="G183" s="58">
        <v>1</v>
      </c>
      <c r="H183" s="7">
        <v>1</v>
      </c>
      <c r="I183" s="7"/>
      <c r="J183" s="7"/>
      <c r="K183" s="7"/>
      <c r="L183" s="7"/>
      <c r="M183" s="7"/>
      <c r="N183" s="7"/>
      <c r="O183" s="7"/>
      <c r="P183" s="7"/>
      <c r="Q183" s="7"/>
      <c r="R183" s="7">
        <v>2</v>
      </c>
      <c r="S183" s="7"/>
      <c r="T183" s="15"/>
      <c r="U183" s="27">
        <f t="shared" si="13"/>
        <v>1</v>
      </c>
      <c r="V183" s="15">
        <f t="shared" si="14"/>
        <v>3</v>
      </c>
      <c r="W183" s="20">
        <f t="shared" si="15"/>
        <v>4</v>
      </c>
      <c r="Y183" s="20" t="s">
        <v>605</v>
      </c>
    </row>
    <row r="184" spans="1:25" s="20" customFormat="1" ht="12.75">
      <c r="A184" s="36">
        <v>270301</v>
      </c>
      <c r="B184" s="7" t="s">
        <v>97</v>
      </c>
      <c r="C184" s="8">
        <v>9</v>
      </c>
      <c r="D184" s="7" t="s">
        <v>96</v>
      </c>
      <c r="E184" s="7" t="s">
        <v>75</v>
      </c>
      <c r="F184" s="15" t="s">
        <v>38</v>
      </c>
      <c r="G184" s="58"/>
      <c r="H184" s="7"/>
      <c r="I184" s="7"/>
      <c r="J184" s="7"/>
      <c r="K184" s="7"/>
      <c r="L184" s="7"/>
      <c r="M184" s="7"/>
      <c r="N184" s="7"/>
      <c r="O184" s="7"/>
      <c r="P184" s="7"/>
      <c r="Q184" s="7">
        <v>1</v>
      </c>
      <c r="R184" s="7"/>
      <c r="S184" s="7"/>
      <c r="T184" s="15"/>
      <c r="U184" s="27">
        <f t="shared" si="13"/>
        <v>1</v>
      </c>
      <c r="V184" s="15">
        <f t="shared" si="14"/>
        <v>0</v>
      </c>
      <c r="W184" s="20">
        <f t="shared" si="15"/>
        <v>1</v>
      </c>
      <c r="Y184" s="20" t="s">
        <v>608</v>
      </c>
    </row>
    <row r="185" spans="1:25" s="20" customFormat="1" ht="12.75">
      <c r="A185" s="36">
        <v>400501</v>
      </c>
      <c r="B185" s="7" t="s">
        <v>609</v>
      </c>
      <c r="C185" s="8">
        <v>9</v>
      </c>
      <c r="D185" s="7" t="s">
        <v>610</v>
      </c>
      <c r="E185" s="7" t="s">
        <v>75</v>
      </c>
      <c r="F185" s="15" t="s">
        <v>38</v>
      </c>
      <c r="G185" s="58">
        <v>3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15"/>
      <c r="U185" s="27">
        <f t="shared" si="13"/>
        <v>3</v>
      </c>
      <c r="V185" s="15">
        <f t="shared" si="14"/>
        <v>0</v>
      </c>
      <c r="W185" s="20">
        <f t="shared" si="15"/>
        <v>3</v>
      </c>
      <c r="Y185" s="20" t="s">
        <v>611</v>
      </c>
    </row>
    <row r="186" spans="1:25" s="20" customFormat="1" ht="12.75">
      <c r="A186" s="36">
        <v>400607</v>
      </c>
      <c r="B186" s="7" t="s">
        <v>612</v>
      </c>
      <c r="C186" s="8">
        <v>9</v>
      </c>
      <c r="D186" s="7" t="s">
        <v>613</v>
      </c>
      <c r="E186" s="7" t="s">
        <v>87</v>
      </c>
      <c r="F186" s="15" t="s">
        <v>41</v>
      </c>
      <c r="G186" s="58">
        <v>1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15"/>
      <c r="U186" s="27">
        <f t="shared" si="13"/>
        <v>1</v>
      </c>
      <c r="V186" s="15">
        <f t="shared" si="14"/>
        <v>0</v>
      </c>
      <c r="W186" s="20">
        <f t="shared" si="15"/>
        <v>1</v>
      </c>
      <c r="Y186" s="20" t="s">
        <v>614</v>
      </c>
    </row>
    <row r="187" spans="1:25" s="20" customFormat="1" ht="12.75">
      <c r="A187" s="36">
        <v>400607</v>
      </c>
      <c r="B187" s="7" t="s">
        <v>612</v>
      </c>
      <c r="C187" s="8">
        <v>9</v>
      </c>
      <c r="D187" s="7" t="s">
        <v>613</v>
      </c>
      <c r="E187" s="7" t="s">
        <v>87</v>
      </c>
      <c r="F187" s="15" t="s">
        <v>41</v>
      </c>
      <c r="G187" s="58">
        <v>1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15"/>
      <c r="U187" s="27">
        <f t="shared" si="13"/>
        <v>1</v>
      </c>
      <c r="V187" s="15">
        <f t="shared" si="14"/>
        <v>0</v>
      </c>
      <c r="W187" s="20">
        <f t="shared" si="15"/>
        <v>1</v>
      </c>
      <c r="Y187" s="20" t="s">
        <v>615</v>
      </c>
    </row>
    <row r="188" spans="1:25" s="20" customFormat="1" ht="12.75">
      <c r="A188" s="36">
        <v>400607</v>
      </c>
      <c r="B188" s="7" t="s">
        <v>612</v>
      </c>
      <c r="C188" s="8">
        <v>9</v>
      </c>
      <c r="D188" s="7" t="s">
        <v>613</v>
      </c>
      <c r="E188" s="7" t="s">
        <v>87</v>
      </c>
      <c r="F188" s="15" t="s">
        <v>41</v>
      </c>
      <c r="G188" s="5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>
        <v>1</v>
      </c>
      <c r="S188" s="7"/>
      <c r="T188" s="15"/>
      <c r="U188" s="27">
        <f t="shared" si="13"/>
        <v>0</v>
      </c>
      <c r="V188" s="15">
        <f t="shared" si="14"/>
        <v>1</v>
      </c>
      <c r="W188" s="20">
        <f t="shared" si="15"/>
        <v>1</v>
      </c>
      <c r="Y188" s="20" t="s">
        <v>616</v>
      </c>
    </row>
    <row r="189" spans="1:25" s="20" customFormat="1" ht="12.75">
      <c r="A189" s="36">
        <v>400607</v>
      </c>
      <c r="B189" s="7" t="s">
        <v>612</v>
      </c>
      <c r="C189" s="8">
        <v>9</v>
      </c>
      <c r="D189" s="7" t="s">
        <v>613</v>
      </c>
      <c r="E189" s="7" t="s">
        <v>87</v>
      </c>
      <c r="F189" s="15" t="s">
        <v>41</v>
      </c>
      <c r="G189" s="58"/>
      <c r="H189" s="7"/>
      <c r="I189" s="7"/>
      <c r="J189" s="7"/>
      <c r="K189" s="7"/>
      <c r="L189" s="7"/>
      <c r="M189" s="7"/>
      <c r="N189" s="7"/>
      <c r="O189" s="7"/>
      <c r="P189" s="7"/>
      <c r="Q189" s="7">
        <v>1</v>
      </c>
      <c r="R189" s="7"/>
      <c r="S189" s="7"/>
      <c r="T189" s="15"/>
      <c r="U189" s="27">
        <f t="shared" si="13"/>
        <v>1</v>
      </c>
      <c r="V189" s="15">
        <f t="shared" si="14"/>
        <v>0</v>
      </c>
      <c r="W189" s="20">
        <f t="shared" si="15"/>
        <v>1</v>
      </c>
      <c r="Y189" s="20" t="s">
        <v>617</v>
      </c>
    </row>
    <row r="190" spans="1:25" s="20" customFormat="1" ht="12.75">
      <c r="A190" s="36">
        <v>420201</v>
      </c>
      <c r="B190" s="7" t="s">
        <v>618</v>
      </c>
      <c r="C190" s="8">
        <v>9</v>
      </c>
      <c r="D190" s="7" t="s">
        <v>619</v>
      </c>
      <c r="E190" s="7" t="s">
        <v>75</v>
      </c>
      <c r="F190" s="15" t="s">
        <v>34</v>
      </c>
      <c r="G190" s="58"/>
      <c r="H190" s="7">
        <v>2</v>
      </c>
      <c r="I190" s="7"/>
      <c r="J190" s="7"/>
      <c r="K190" s="7"/>
      <c r="L190" s="7"/>
      <c r="M190" s="7"/>
      <c r="N190" s="7">
        <v>1</v>
      </c>
      <c r="O190" s="7"/>
      <c r="P190" s="7"/>
      <c r="Q190" s="7">
        <v>1</v>
      </c>
      <c r="R190" s="7">
        <v>2</v>
      </c>
      <c r="S190" s="7"/>
      <c r="T190" s="15">
        <v>1</v>
      </c>
      <c r="U190" s="27">
        <f t="shared" si="13"/>
        <v>1</v>
      </c>
      <c r="V190" s="15">
        <f t="shared" si="14"/>
        <v>6</v>
      </c>
      <c r="W190" s="20">
        <f t="shared" si="15"/>
        <v>7</v>
      </c>
      <c r="Y190" s="20" t="s">
        <v>620</v>
      </c>
    </row>
    <row r="191" spans="1:25" s="20" customFormat="1" ht="12.75">
      <c r="A191" s="36">
        <v>420801</v>
      </c>
      <c r="B191" s="7" t="s">
        <v>621</v>
      </c>
      <c r="C191" s="8">
        <v>9</v>
      </c>
      <c r="D191" s="7" t="s">
        <v>622</v>
      </c>
      <c r="E191" s="7" t="s">
        <v>75</v>
      </c>
      <c r="F191" s="15" t="s">
        <v>34</v>
      </c>
      <c r="G191" s="58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>
        <v>5</v>
      </c>
      <c r="S191" s="7"/>
      <c r="T191" s="15"/>
      <c r="U191" s="27">
        <f t="shared" si="13"/>
        <v>0</v>
      </c>
      <c r="V191" s="15">
        <f t="shared" si="14"/>
        <v>5</v>
      </c>
      <c r="W191" s="20">
        <f t="shared" si="15"/>
        <v>5</v>
      </c>
      <c r="Y191" s="20" t="s">
        <v>623</v>
      </c>
    </row>
    <row r="192" spans="1:25" s="20" customFormat="1" ht="12.75">
      <c r="A192" s="36">
        <v>421701</v>
      </c>
      <c r="B192" s="7" t="s">
        <v>525</v>
      </c>
      <c r="C192" s="8">
        <v>9</v>
      </c>
      <c r="D192" s="7" t="s">
        <v>624</v>
      </c>
      <c r="E192" s="7" t="s">
        <v>75</v>
      </c>
      <c r="F192" s="15" t="s">
        <v>34</v>
      </c>
      <c r="G192" s="58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3</v>
      </c>
      <c r="S192" s="7">
        <v>1</v>
      </c>
      <c r="T192" s="15">
        <v>1</v>
      </c>
      <c r="U192" s="27">
        <f t="shared" si="13"/>
        <v>1</v>
      </c>
      <c r="V192" s="15">
        <f t="shared" si="14"/>
        <v>4</v>
      </c>
      <c r="W192" s="20">
        <f t="shared" si="15"/>
        <v>5</v>
      </c>
      <c r="Y192" s="20" t="s">
        <v>625</v>
      </c>
    </row>
    <row r="193" spans="1:25" s="20" customFormat="1" ht="12.75">
      <c r="A193" s="36">
        <v>450602</v>
      </c>
      <c r="B193" s="7" t="s">
        <v>98</v>
      </c>
      <c r="C193" s="8">
        <v>9</v>
      </c>
      <c r="D193" s="7" t="s">
        <v>626</v>
      </c>
      <c r="E193" s="7" t="s">
        <v>77</v>
      </c>
      <c r="F193" s="15" t="s">
        <v>33</v>
      </c>
      <c r="G193" s="58">
        <v>2</v>
      </c>
      <c r="H193" s="7">
        <v>1</v>
      </c>
      <c r="I193" s="7"/>
      <c r="J193" s="7"/>
      <c r="K193" s="7"/>
      <c r="L193" s="7"/>
      <c r="M193" s="7"/>
      <c r="N193" s="7"/>
      <c r="O193" s="7"/>
      <c r="P193" s="7"/>
      <c r="Q193" s="7"/>
      <c r="R193" s="7">
        <v>2</v>
      </c>
      <c r="S193" s="7"/>
      <c r="T193" s="15"/>
      <c r="U193" s="27">
        <f t="shared" si="13"/>
        <v>2</v>
      </c>
      <c r="V193" s="15">
        <f t="shared" si="14"/>
        <v>3</v>
      </c>
      <c r="W193" s="20">
        <f t="shared" si="15"/>
        <v>5</v>
      </c>
      <c r="Y193" s="20" t="s">
        <v>627</v>
      </c>
    </row>
    <row r="194" spans="1:25" s="20" customFormat="1" ht="12.75">
      <c r="A194" s="36">
        <v>512003</v>
      </c>
      <c r="B194" s="7" t="s">
        <v>628</v>
      </c>
      <c r="C194" s="8">
        <v>9</v>
      </c>
      <c r="D194" s="7" t="s">
        <v>629</v>
      </c>
      <c r="E194" s="7" t="s">
        <v>89</v>
      </c>
      <c r="F194" s="15" t="s">
        <v>43</v>
      </c>
      <c r="G194" s="58"/>
      <c r="H194" s="7">
        <v>1</v>
      </c>
      <c r="I194" s="7"/>
      <c r="J194" s="7"/>
      <c r="K194" s="7"/>
      <c r="L194" s="7"/>
      <c r="M194" s="7"/>
      <c r="N194" s="7"/>
      <c r="O194" s="7"/>
      <c r="P194" s="7"/>
      <c r="Q194" s="7">
        <v>3</v>
      </c>
      <c r="R194" s="7"/>
      <c r="S194" s="7"/>
      <c r="T194" s="15"/>
      <c r="U194" s="27">
        <f t="shared" si="13"/>
        <v>3</v>
      </c>
      <c r="V194" s="15">
        <f t="shared" si="14"/>
        <v>1</v>
      </c>
      <c r="W194" s="20">
        <f t="shared" si="15"/>
        <v>4</v>
      </c>
      <c r="Y194" s="20" t="s">
        <v>630</v>
      </c>
    </row>
    <row r="195" spans="1:25" s="20" customFormat="1" ht="12.75">
      <c r="A195" s="36">
        <v>512003</v>
      </c>
      <c r="B195" s="7" t="s">
        <v>631</v>
      </c>
      <c r="C195" s="8">
        <v>9</v>
      </c>
      <c r="D195" s="7" t="s">
        <v>632</v>
      </c>
      <c r="E195" s="7" t="s">
        <v>89</v>
      </c>
      <c r="F195" s="15" t="s">
        <v>43</v>
      </c>
      <c r="G195" s="58">
        <v>2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15"/>
      <c r="U195" s="27">
        <f t="shared" si="13"/>
        <v>2</v>
      </c>
      <c r="V195" s="15">
        <f t="shared" si="14"/>
        <v>0</v>
      </c>
      <c r="W195" s="20">
        <f t="shared" si="15"/>
        <v>2</v>
      </c>
      <c r="Y195" s="20" t="s">
        <v>633</v>
      </c>
    </row>
    <row r="196" spans="1:25" s="20" customFormat="1" ht="12.75">
      <c r="A196" s="36">
        <v>520201</v>
      </c>
      <c r="B196" s="7" t="s">
        <v>634</v>
      </c>
      <c r="C196" s="8">
        <v>9</v>
      </c>
      <c r="D196" s="7" t="s">
        <v>635</v>
      </c>
      <c r="E196" s="7" t="s">
        <v>90</v>
      </c>
      <c r="F196" s="15" t="s">
        <v>44</v>
      </c>
      <c r="G196" s="58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15"/>
      <c r="U196" s="27">
        <f t="shared" si="13"/>
        <v>0</v>
      </c>
      <c r="V196" s="15">
        <f t="shared" si="14"/>
        <v>0</v>
      </c>
      <c r="W196" s="20">
        <f t="shared" si="15"/>
        <v>0</v>
      </c>
      <c r="Y196" s="20" t="s">
        <v>636</v>
      </c>
    </row>
    <row r="197" spans="1:25" s="20" customFormat="1" ht="12.75">
      <c r="A197" s="36">
        <v>520201</v>
      </c>
      <c r="B197" s="7" t="s">
        <v>634</v>
      </c>
      <c r="C197" s="8">
        <v>9</v>
      </c>
      <c r="D197" s="7" t="s">
        <v>635</v>
      </c>
      <c r="E197" s="7" t="s">
        <v>90</v>
      </c>
      <c r="F197" s="15" t="s">
        <v>44</v>
      </c>
      <c r="G197" s="58"/>
      <c r="H197" s="7">
        <v>1</v>
      </c>
      <c r="I197" s="7"/>
      <c r="J197" s="7"/>
      <c r="K197" s="7"/>
      <c r="L197" s="7"/>
      <c r="M197" s="7"/>
      <c r="N197" s="7"/>
      <c r="O197" s="7"/>
      <c r="P197" s="7"/>
      <c r="Q197" s="7">
        <v>1</v>
      </c>
      <c r="R197" s="7"/>
      <c r="S197" s="7"/>
      <c r="T197" s="15"/>
      <c r="U197" s="27">
        <f t="shared" si="13"/>
        <v>1</v>
      </c>
      <c r="V197" s="15">
        <f t="shared" si="14"/>
        <v>1</v>
      </c>
      <c r="W197" s="20">
        <f t="shared" si="15"/>
        <v>2</v>
      </c>
      <c r="Y197" s="20" t="s">
        <v>637</v>
      </c>
    </row>
    <row r="198" spans="1:25" s="20" customFormat="1" ht="12.75">
      <c r="A198" s="37">
        <v>520201</v>
      </c>
      <c r="B198" s="16" t="s">
        <v>634</v>
      </c>
      <c r="C198" s="17">
        <v>9</v>
      </c>
      <c r="D198" s="16" t="s">
        <v>635</v>
      </c>
      <c r="E198" s="16" t="s">
        <v>90</v>
      </c>
      <c r="F198" s="18" t="s">
        <v>44</v>
      </c>
      <c r="G198" s="59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>
        <v>1</v>
      </c>
      <c r="S198" s="16"/>
      <c r="T198" s="18"/>
      <c r="U198" s="28">
        <f t="shared" si="13"/>
        <v>0</v>
      </c>
      <c r="V198" s="18">
        <f t="shared" si="14"/>
        <v>1</v>
      </c>
      <c r="W198" s="20">
        <f t="shared" si="15"/>
        <v>1</v>
      </c>
      <c r="Y198" s="20" t="s">
        <v>638</v>
      </c>
    </row>
    <row r="199" spans="1:25" s="20" customFormat="1" ht="12.75">
      <c r="A199" s="21" t="s">
        <v>4</v>
      </c>
      <c r="C199" s="21"/>
      <c r="D199" s="52"/>
      <c r="E199" s="21"/>
      <c r="F199" s="21"/>
      <c r="G199" s="20">
        <f>SUM(G174:G198)</f>
        <v>16</v>
      </c>
      <c r="H199" s="20">
        <f>SUM(H174:H198)</f>
        <v>8</v>
      </c>
      <c r="I199" s="20">
        <f>SUM(I174:I198)</f>
        <v>0</v>
      </c>
      <c r="J199" s="20">
        <f>SUM(J174:J198)</f>
        <v>0</v>
      </c>
      <c r="K199" s="20">
        <f>SUM(K174:K198)</f>
        <v>0</v>
      </c>
      <c r="L199" s="20">
        <f>SUM(L174:L198)</f>
        <v>0</v>
      </c>
      <c r="M199" s="20">
        <f>SUM(M174:M198)</f>
        <v>0</v>
      </c>
      <c r="N199" s="20">
        <f>SUM(N174:N198)</f>
        <v>1</v>
      </c>
      <c r="O199" s="20">
        <f>SUM(O174:O198)</f>
        <v>0</v>
      </c>
      <c r="P199" s="20">
        <f>SUM(P174:P198)</f>
        <v>0</v>
      </c>
      <c r="Q199" s="20">
        <f>SUM(Q174:Q198)</f>
        <v>13</v>
      </c>
      <c r="R199" s="20">
        <f>SUM(R174:R198)</f>
        <v>25</v>
      </c>
      <c r="S199" s="20">
        <f>SUM(S174:S198)</f>
        <v>2</v>
      </c>
      <c r="T199" s="20">
        <f>SUM(T174:T198)</f>
        <v>2</v>
      </c>
      <c r="U199" s="20">
        <f>SUM(U174:U198)</f>
        <v>31</v>
      </c>
      <c r="V199" s="20">
        <f>SUM(V174:V198)</f>
        <v>36</v>
      </c>
      <c r="W199" s="20">
        <f>SUM(W174:W198)</f>
        <v>67</v>
      </c>
      <c r="Y199"/>
    </row>
    <row r="200" spans="1:25" s="20" customFormat="1" ht="12.75">
      <c r="A200" s="21"/>
      <c r="C200" s="21"/>
      <c r="D200" s="52"/>
      <c r="E200" s="21"/>
      <c r="F200" s="21"/>
      <c r="Y200"/>
    </row>
    <row r="201" spans="1:24" ht="12.75">
      <c r="A201" s="19"/>
      <c r="B201" s="20"/>
      <c r="C201" s="19"/>
      <c r="D201" s="52"/>
      <c r="E201" s="21"/>
      <c r="F201" s="21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5" ht="12.75">
      <c r="A202" s="3" t="s">
        <v>11</v>
      </c>
      <c r="C202" s="1"/>
      <c r="E202" s="1"/>
    </row>
    <row r="203" spans="1:5" ht="12.75">
      <c r="A203" s="3" t="s">
        <v>10</v>
      </c>
      <c r="C203" s="1"/>
      <c r="E203" s="1"/>
    </row>
    <row r="204" spans="1:5" ht="12.75">
      <c r="A204" s="3" t="s">
        <v>182</v>
      </c>
      <c r="E204" s="1"/>
    </row>
    <row r="205" spans="1:5" ht="12.75">
      <c r="A205" s="3"/>
      <c r="C205" s="3" t="s">
        <v>19</v>
      </c>
      <c r="E205" s="1"/>
    </row>
    <row r="206" spans="1:22" ht="12.75">
      <c r="A206" s="1"/>
      <c r="C206" s="1"/>
      <c r="E206" s="1"/>
      <c r="G206" s="68" t="s">
        <v>12</v>
      </c>
      <c r="H206" s="68"/>
      <c r="I206" s="68" t="s">
        <v>14</v>
      </c>
      <c r="J206" s="68"/>
      <c r="K206" s="68" t="s">
        <v>13</v>
      </c>
      <c r="L206" s="68"/>
      <c r="M206" s="68" t="s">
        <v>15</v>
      </c>
      <c r="N206" s="68"/>
      <c r="O206" s="68" t="s">
        <v>6</v>
      </c>
      <c r="P206" s="68"/>
      <c r="Q206" s="68" t="s">
        <v>7</v>
      </c>
      <c r="R206" s="68"/>
      <c r="S206" s="68" t="s">
        <v>8</v>
      </c>
      <c r="T206" s="68"/>
      <c r="U206" s="68" t="s">
        <v>16</v>
      </c>
      <c r="V206" s="68"/>
    </row>
    <row r="207" spans="1:24" ht="12.75">
      <c r="A207" s="54" t="s">
        <v>54</v>
      </c>
      <c r="B207" s="9" t="s">
        <v>168</v>
      </c>
      <c r="C207" s="10" t="s">
        <v>5</v>
      </c>
      <c r="D207" s="53" t="s">
        <v>169</v>
      </c>
      <c r="E207" s="10" t="s">
        <v>47</v>
      </c>
      <c r="F207" s="10" t="s">
        <v>48</v>
      </c>
      <c r="G207" s="11" t="s">
        <v>0</v>
      </c>
      <c r="H207" s="11" t="s">
        <v>9</v>
      </c>
      <c r="I207" s="11" t="s">
        <v>0</v>
      </c>
      <c r="J207" s="11" t="s">
        <v>9</v>
      </c>
      <c r="K207" s="11" t="s">
        <v>0</v>
      </c>
      <c r="L207" s="11" t="s">
        <v>9</v>
      </c>
      <c r="M207" s="11" t="s">
        <v>0</v>
      </c>
      <c r="N207" s="11" t="s">
        <v>9</v>
      </c>
      <c r="O207" s="11" t="s">
        <v>0</v>
      </c>
      <c r="P207" s="11" t="s">
        <v>9</v>
      </c>
      <c r="Q207" s="11" t="s">
        <v>0</v>
      </c>
      <c r="R207" s="11" t="s">
        <v>9</v>
      </c>
      <c r="S207" s="11" t="s">
        <v>0</v>
      </c>
      <c r="T207" s="11" t="s">
        <v>9</v>
      </c>
      <c r="U207" s="11" t="s">
        <v>0</v>
      </c>
      <c r="V207" s="43" t="s">
        <v>9</v>
      </c>
      <c r="W207" s="33" t="s">
        <v>4</v>
      </c>
      <c r="X207" s="20"/>
    </row>
    <row r="208" spans="1:25" s="20" customFormat="1" ht="12.75">
      <c r="A208" s="40">
        <v>512001</v>
      </c>
      <c r="B208" s="22" t="s">
        <v>176</v>
      </c>
      <c r="C208" s="23">
        <v>10</v>
      </c>
      <c r="D208" s="22" t="s">
        <v>102</v>
      </c>
      <c r="E208" s="23" t="s">
        <v>101</v>
      </c>
      <c r="F208" s="63" t="s">
        <v>43</v>
      </c>
      <c r="G208" s="42"/>
      <c r="H208" s="22"/>
      <c r="I208" s="22">
        <v>1</v>
      </c>
      <c r="J208" s="22">
        <v>4</v>
      </c>
      <c r="K208" s="22"/>
      <c r="L208" s="22"/>
      <c r="M208" s="22">
        <v>1</v>
      </c>
      <c r="N208" s="22">
        <v>3</v>
      </c>
      <c r="O208" s="22">
        <v>1</v>
      </c>
      <c r="P208" s="22">
        <v>1</v>
      </c>
      <c r="Q208" s="22">
        <v>24</v>
      </c>
      <c r="R208" s="22">
        <v>48</v>
      </c>
      <c r="S208" s="22"/>
      <c r="T208" s="24">
        <v>4</v>
      </c>
      <c r="U208" s="42">
        <f>G208+I208+K208+M208+O208+Q208+S208</f>
        <v>27</v>
      </c>
      <c r="V208" s="24">
        <f>H208+J208+L208+N208+P208+R208+T208</f>
        <v>60</v>
      </c>
      <c r="W208" s="20">
        <f>SUM(U208:V208)</f>
        <v>87</v>
      </c>
      <c r="Y208" s="20" t="s">
        <v>639</v>
      </c>
    </row>
    <row r="209" spans="1:23" s="20" customFormat="1" ht="12.75">
      <c r="A209" s="21" t="s">
        <v>4</v>
      </c>
      <c r="C209" s="21"/>
      <c r="D209" s="52"/>
      <c r="E209" s="21"/>
      <c r="F209" s="21"/>
      <c r="G209" s="20">
        <f>SUM(G208)</f>
        <v>0</v>
      </c>
      <c r="H209" s="20">
        <f aca="true" t="shared" si="16" ref="H209:W209">SUM(H208)</f>
        <v>0</v>
      </c>
      <c r="I209" s="20">
        <f t="shared" si="16"/>
        <v>1</v>
      </c>
      <c r="J209" s="20">
        <f t="shared" si="16"/>
        <v>4</v>
      </c>
      <c r="K209" s="20">
        <f t="shared" si="16"/>
        <v>0</v>
      </c>
      <c r="L209" s="20">
        <f t="shared" si="16"/>
        <v>0</v>
      </c>
      <c r="M209" s="20">
        <f t="shared" si="16"/>
        <v>1</v>
      </c>
      <c r="N209" s="20">
        <f t="shared" si="16"/>
        <v>3</v>
      </c>
      <c r="O209" s="20">
        <f t="shared" si="16"/>
        <v>1</v>
      </c>
      <c r="P209" s="20">
        <f t="shared" si="16"/>
        <v>1</v>
      </c>
      <c r="Q209" s="20">
        <f t="shared" si="16"/>
        <v>24</v>
      </c>
      <c r="R209" s="20">
        <f t="shared" si="16"/>
        <v>48</v>
      </c>
      <c r="S209" s="20">
        <f t="shared" si="16"/>
        <v>0</v>
      </c>
      <c r="T209" s="20">
        <f t="shared" si="16"/>
        <v>4</v>
      </c>
      <c r="U209" s="20">
        <f t="shared" si="16"/>
        <v>27</v>
      </c>
      <c r="V209" s="20">
        <f t="shared" si="16"/>
        <v>60</v>
      </c>
      <c r="W209" s="20">
        <f t="shared" si="16"/>
        <v>87</v>
      </c>
    </row>
    <row r="210" spans="1:6" s="20" customFormat="1" ht="12.75">
      <c r="A210" s="21"/>
      <c r="C210" s="21"/>
      <c r="D210" s="52"/>
      <c r="E210" s="21"/>
      <c r="F210" s="21"/>
    </row>
    <row r="211" spans="1:6" s="20" customFormat="1" ht="12.75">
      <c r="A211" s="21"/>
      <c r="C211" s="21"/>
      <c r="D211" s="52"/>
      <c r="E211" s="21"/>
      <c r="F211" s="21"/>
    </row>
    <row r="212" spans="1:5" ht="12.75">
      <c r="A212" s="3" t="s">
        <v>11</v>
      </c>
      <c r="C212" s="1"/>
      <c r="E212" s="1"/>
    </row>
    <row r="213" spans="1:5" ht="12.75">
      <c r="A213" s="3" t="s">
        <v>10</v>
      </c>
      <c r="C213" s="1"/>
      <c r="E213" s="1"/>
    </row>
    <row r="214" spans="1:5" ht="12.75">
      <c r="A214" s="3" t="s">
        <v>182</v>
      </c>
      <c r="E214" s="1"/>
    </row>
    <row r="215" spans="1:5" ht="12.75">
      <c r="A215" s="3"/>
      <c r="C215" s="3" t="s">
        <v>50</v>
      </c>
      <c r="E215" s="1"/>
    </row>
    <row r="216" spans="1:22" ht="12.75">
      <c r="A216" s="1"/>
      <c r="C216" s="1"/>
      <c r="E216" s="1"/>
      <c r="G216" s="68" t="s">
        <v>12</v>
      </c>
      <c r="H216" s="68"/>
      <c r="I216" s="68" t="s">
        <v>14</v>
      </c>
      <c r="J216" s="68"/>
      <c r="K216" s="68" t="s">
        <v>13</v>
      </c>
      <c r="L216" s="68"/>
      <c r="M216" s="68" t="s">
        <v>15</v>
      </c>
      <c r="N216" s="68"/>
      <c r="O216" s="68" t="s">
        <v>6</v>
      </c>
      <c r="P216" s="68"/>
      <c r="Q216" s="68" t="s">
        <v>7</v>
      </c>
      <c r="R216" s="68"/>
      <c r="S216" s="68" t="s">
        <v>8</v>
      </c>
      <c r="T216" s="68"/>
      <c r="U216" s="68" t="s">
        <v>16</v>
      </c>
      <c r="V216" s="68"/>
    </row>
    <row r="217" spans="1:23" ht="12.75">
      <c r="A217" s="54" t="s">
        <v>54</v>
      </c>
      <c r="B217" s="9" t="s">
        <v>168</v>
      </c>
      <c r="C217" s="10" t="s">
        <v>5</v>
      </c>
      <c r="D217" s="53" t="s">
        <v>169</v>
      </c>
      <c r="E217" s="10" t="s">
        <v>47</v>
      </c>
      <c r="F217" s="10" t="s">
        <v>48</v>
      </c>
      <c r="G217" s="11" t="s">
        <v>0</v>
      </c>
      <c r="H217" s="11" t="s">
        <v>9</v>
      </c>
      <c r="I217" s="11" t="s">
        <v>0</v>
      </c>
      <c r="J217" s="11" t="s">
        <v>9</v>
      </c>
      <c r="K217" s="11" t="s">
        <v>0</v>
      </c>
      <c r="L217" s="11" t="s">
        <v>9</v>
      </c>
      <c r="M217" s="11" t="s">
        <v>0</v>
      </c>
      <c r="N217" s="11" t="s">
        <v>9</v>
      </c>
      <c r="O217" s="11" t="s">
        <v>0</v>
      </c>
      <c r="P217" s="11" t="s">
        <v>9</v>
      </c>
      <c r="Q217" s="11" t="s">
        <v>0</v>
      </c>
      <c r="R217" s="11" t="s">
        <v>9</v>
      </c>
      <c r="S217" s="11" t="s">
        <v>0</v>
      </c>
      <c r="T217" s="11" t="s">
        <v>9</v>
      </c>
      <c r="U217" s="11" t="s">
        <v>0</v>
      </c>
      <c r="V217" s="11" t="s">
        <v>9</v>
      </c>
      <c r="W217" s="29" t="s">
        <v>4</v>
      </c>
    </row>
    <row r="218" spans="1:25" s="20" customFormat="1" ht="12.75">
      <c r="A218" s="55">
        <v>130101</v>
      </c>
      <c r="B218" s="22" t="s">
        <v>122</v>
      </c>
      <c r="C218" s="57">
        <v>6</v>
      </c>
      <c r="D218" s="22" t="s">
        <v>121</v>
      </c>
      <c r="E218" s="23" t="s">
        <v>23</v>
      </c>
      <c r="F218" s="63" t="s">
        <v>35</v>
      </c>
      <c r="G218" s="4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>
        <v>2</v>
      </c>
      <c r="S218" s="22"/>
      <c r="T218" s="24"/>
      <c r="U218" s="42">
        <f>G218+I218+K218+M218+O218+Q218+S218</f>
        <v>0</v>
      </c>
      <c r="V218" s="24">
        <f>H218+J218+L218+N218+P218+R218+T218</f>
        <v>2</v>
      </c>
      <c r="W218" s="20">
        <f>SUM(U218:V218)</f>
        <v>2</v>
      </c>
      <c r="Y218" s="20" t="s">
        <v>436</v>
      </c>
    </row>
    <row r="219" spans="1:23" s="20" customFormat="1" ht="12.75">
      <c r="A219" s="21" t="s">
        <v>4</v>
      </c>
      <c r="C219" s="56"/>
      <c r="G219" s="20">
        <f>SUM(G218)</f>
        <v>0</v>
      </c>
      <c r="H219" s="20">
        <f aca="true" t="shared" si="17" ref="H219:W219">SUM(H218)</f>
        <v>0</v>
      </c>
      <c r="I219" s="20">
        <f t="shared" si="17"/>
        <v>0</v>
      </c>
      <c r="J219" s="20">
        <f t="shared" si="17"/>
        <v>0</v>
      </c>
      <c r="K219" s="20">
        <f t="shared" si="17"/>
        <v>0</v>
      </c>
      <c r="L219" s="20">
        <f t="shared" si="17"/>
        <v>0</v>
      </c>
      <c r="M219" s="20">
        <f t="shared" si="17"/>
        <v>0</v>
      </c>
      <c r="N219" s="20">
        <f t="shared" si="17"/>
        <v>0</v>
      </c>
      <c r="O219" s="20">
        <f t="shared" si="17"/>
        <v>0</v>
      </c>
      <c r="P219" s="20">
        <f t="shared" si="17"/>
        <v>0</v>
      </c>
      <c r="Q219" s="20">
        <f t="shared" si="17"/>
        <v>0</v>
      </c>
      <c r="R219" s="20">
        <f t="shared" si="17"/>
        <v>2</v>
      </c>
      <c r="S219" s="20">
        <f t="shared" si="17"/>
        <v>0</v>
      </c>
      <c r="T219" s="20">
        <f t="shared" si="17"/>
        <v>0</v>
      </c>
      <c r="U219" s="20">
        <f t="shared" si="17"/>
        <v>0</v>
      </c>
      <c r="V219" s="20">
        <f t="shared" si="17"/>
        <v>2</v>
      </c>
      <c r="W219" s="20">
        <f t="shared" si="17"/>
        <v>2</v>
      </c>
    </row>
    <row r="220" spans="1:3" s="20" customFormat="1" ht="12.75">
      <c r="A220" s="19"/>
      <c r="C220" s="56"/>
    </row>
    <row r="221" spans="1:3" s="20" customFormat="1" ht="12.75">
      <c r="A221" s="19"/>
      <c r="C221" s="56"/>
    </row>
    <row r="222" spans="1:6" s="20" customFormat="1" ht="12.75">
      <c r="A222" s="19"/>
      <c r="C222" s="19"/>
      <c r="D222" s="52"/>
      <c r="E222" s="21"/>
      <c r="F222" s="21"/>
    </row>
    <row r="223" spans="25:32" ht="12.75">
      <c r="Y223" s="20"/>
      <c r="Z223" s="20"/>
      <c r="AA223" s="20"/>
      <c r="AB223" s="20"/>
      <c r="AC223" s="20"/>
      <c r="AD223" s="20"/>
      <c r="AE223" s="20"/>
      <c r="AF223" s="20"/>
    </row>
    <row r="224" ht="12.75">
      <c r="A224" s="49" t="s">
        <v>55</v>
      </c>
    </row>
    <row r="229" ht="12.75">
      <c r="B229" s="3" t="s">
        <v>11</v>
      </c>
    </row>
    <row r="230" ht="12.75">
      <c r="B230" s="3" t="s">
        <v>53</v>
      </c>
    </row>
    <row r="231" spans="2:3" ht="12.75">
      <c r="B231" s="3" t="s">
        <v>182</v>
      </c>
      <c r="C231" s="31"/>
    </row>
    <row r="232" spans="7:22" ht="12.75">
      <c r="G232" s="68" t="s">
        <v>12</v>
      </c>
      <c r="H232" s="68"/>
      <c r="I232" s="68" t="s">
        <v>14</v>
      </c>
      <c r="J232" s="68"/>
      <c r="K232" s="68" t="s">
        <v>13</v>
      </c>
      <c r="L232" s="68"/>
      <c r="M232" s="68" t="s">
        <v>15</v>
      </c>
      <c r="N232" s="68"/>
      <c r="O232" s="68" t="s">
        <v>6</v>
      </c>
      <c r="P232" s="68"/>
      <c r="Q232" s="68" t="s">
        <v>7</v>
      </c>
      <c r="R232" s="68"/>
      <c r="S232" s="68" t="s">
        <v>8</v>
      </c>
      <c r="T232" s="68"/>
      <c r="U232" s="68" t="s">
        <v>16</v>
      </c>
      <c r="V232" s="68"/>
    </row>
    <row r="233" spans="7:24" ht="12.75">
      <c r="G233" s="11" t="s">
        <v>0</v>
      </c>
      <c r="H233" s="11" t="s">
        <v>9</v>
      </c>
      <c r="I233" s="11" t="s">
        <v>0</v>
      </c>
      <c r="J233" s="11" t="s">
        <v>9</v>
      </c>
      <c r="K233" s="11" t="s">
        <v>0</v>
      </c>
      <c r="L233" s="11" t="s">
        <v>9</v>
      </c>
      <c r="M233" s="11" t="s">
        <v>0</v>
      </c>
      <c r="N233" s="11" t="s">
        <v>9</v>
      </c>
      <c r="O233" s="11" t="s">
        <v>0</v>
      </c>
      <c r="P233" s="11" t="s">
        <v>9</v>
      </c>
      <c r="Q233" s="11" t="s">
        <v>0</v>
      </c>
      <c r="R233" s="11" t="s">
        <v>9</v>
      </c>
      <c r="S233" s="11" t="s">
        <v>0</v>
      </c>
      <c r="T233" s="11" t="s">
        <v>9</v>
      </c>
      <c r="U233" s="11" t="s">
        <v>0</v>
      </c>
      <c r="V233" s="11" t="s">
        <v>9</v>
      </c>
      <c r="W233" s="29" t="s">
        <v>4</v>
      </c>
      <c r="X233" s="20"/>
    </row>
    <row r="234" spans="3:23" ht="12.75">
      <c r="C234" s="104" t="s">
        <v>17</v>
      </c>
      <c r="D234" s="105"/>
      <c r="E234" s="105"/>
      <c r="F234" s="106"/>
      <c r="G234" s="26">
        <f>G100</f>
        <v>3</v>
      </c>
      <c r="H234" s="26">
        <f aca="true" t="shared" si="18" ref="H234:T234">H100</f>
        <v>6</v>
      </c>
      <c r="I234" s="26">
        <f t="shared" si="18"/>
        <v>26</v>
      </c>
      <c r="J234" s="26">
        <f t="shared" si="18"/>
        <v>33</v>
      </c>
      <c r="K234" s="26">
        <f t="shared" si="18"/>
        <v>1</v>
      </c>
      <c r="L234" s="26">
        <f t="shared" si="18"/>
        <v>5</v>
      </c>
      <c r="M234" s="26">
        <f t="shared" si="18"/>
        <v>21</v>
      </c>
      <c r="N234" s="26">
        <f t="shared" si="18"/>
        <v>26</v>
      </c>
      <c r="O234" s="26">
        <f t="shared" si="18"/>
        <v>25</v>
      </c>
      <c r="P234" s="26">
        <f t="shared" si="18"/>
        <v>41</v>
      </c>
      <c r="Q234" s="26">
        <f t="shared" si="18"/>
        <v>645</v>
      </c>
      <c r="R234" s="26">
        <f t="shared" si="18"/>
        <v>1004</v>
      </c>
      <c r="S234" s="26">
        <f t="shared" si="18"/>
        <v>73</v>
      </c>
      <c r="T234" s="26">
        <f t="shared" si="18"/>
        <v>106</v>
      </c>
      <c r="U234" s="26">
        <f aca="true" t="shared" si="19" ref="U234:V238">G234+I234+K234+M234+O234+Q234+S234</f>
        <v>794</v>
      </c>
      <c r="V234" s="14">
        <f t="shared" si="19"/>
        <v>1221</v>
      </c>
      <c r="W234">
        <f>U234+V234</f>
        <v>2015</v>
      </c>
    </row>
    <row r="235" spans="3:23" ht="12.75">
      <c r="C235" s="107" t="s">
        <v>18</v>
      </c>
      <c r="D235" s="108"/>
      <c r="E235" s="108"/>
      <c r="F235" s="109"/>
      <c r="G235" s="27">
        <f>G165</f>
        <v>34</v>
      </c>
      <c r="H235" s="27">
        <f aca="true" t="shared" si="20" ref="H235:T235">H165</f>
        <v>27</v>
      </c>
      <c r="I235" s="27">
        <f t="shared" si="20"/>
        <v>3</v>
      </c>
      <c r="J235" s="27">
        <f t="shared" si="20"/>
        <v>5</v>
      </c>
      <c r="K235" s="27">
        <f t="shared" si="20"/>
        <v>1</v>
      </c>
      <c r="L235" s="27">
        <f t="shared" si="20"/>
        <v>1</v>
      </c>
      <c r="M235" s="27">
        <f t="shared" si="20"/>
        <v>8</v>
      </c>
      <c r="N235" s="27">
        <f t="shared" si="20"/>
        <v>3</v>
      </c>
      <c r="O235" s="27">
        <f t="shared" si="20"/>
        <v>4</v>
      </c>
      <c r="P235" s="27">
        <f t="shared" si="20"/>
        <v>8</v>
      </c>
      <c r="Q235" s="27">
        <f t="shared" si="20"/>
        <v>109</v>
      </c>
      <c r="R235" s="27">
        <f t="shared" si="20"/>
        <v>240</v>
      </c>
      <c r="S235" s="27">
        <f t="shared" si="20"/>
        <v>20</v>
      </c>
      <c r="T235" s="27">
        <f t="shared" si="20"/>
        <v>30</v>
      </c>
      <c r="U235" s="27">
        <f t="shared" si="19"/>
        <v>179</v>
      </c>
      <c r="V235" s="15">
        <f t="shared" si="19"/>
        <v>314</v>
      </c>
      <c r="W235">
        <f>U235+V235</f>
        <v>493</v>
      </c>
    </row>
    <row r="236" spans="3:23" ht="12.75">
      <c r="C236" s="107" t="s">
        <v>20</v>
      </c>
      <c r="D236" s="108"/>
      <c r="E236" s="108"/>
      <c r="F236" s="109"/>
      <c r="G236" s="27">
        <f>G199</f>
        <v>16</v>
      </c>
      <c r="H236" s="27">
        <f aca="true" t="shared" si="21" ref="H236:T236">H199</f>
        <v>8</v>
      </c>
      <c r="I236" s="27">
        <f t="shared" si="21"/>
        <v>0</v>
      </c>
      <c r="J236" s="27">
        <f t="shared" si="21"/>
        <v>0</v>
      </c>
      <c r="K236" s="27">
        <f t="shared" si="21"/>
        <v>0</v>
      </c>
      <c r="L236" s="27">
        <f t="shared" si="21"/>
        <v>0</v>
      </c>
      <c r="M236" s="27">
        <f t="shared" si="21"/>
        <v>0</v>
      </c>
      <c r="N236" s="27">
        <f t="shared" si="21"/>
        <v>1</v>
      </c>
      <c r="O236" s="27">
        <f t="shared" si="21"/>
        <v>0</v>
      </c>
      <c r="P236" s="27">
        <f t="shared" si="21"/>
        <v>0</v>
      </c>
      <c r="Q236" s="27">
        <f t="shared" si="21"/>
        <v>13</v>
      </c>
      <c r="R236" s="27">
        <f t="shared" si="21"/>
        <v>25</v>
      </c>
      <c r="S236" s="27">
        <f t="shared" si="21"/>
        <v>2</v>
      </c>
      <c r="T236" s="27">
        <f t="shared" si="21"/>
        <v>2</v>
      </c>
      <c r="U236" s="27">
        <f t="shared" si="19"/>
        <v>31</v>
      </c>
      <c r="V236" s="15">
        <f t="shared" si="19"/>
        <v>36</v>
      </c>
      <c r="W236">
        <f>U236+V236</f>
        <v>67</v>
      </c>
    </row>
    <row r="237" spans="3:23" ht="12.75">
      <c r="C237" s="107" t="s">
        <v>19</v>
      </c>
      <c r="D237" s="108"/>
      <c r="E237" s="108"/>
      <c r="F237" s="109"/>
      <c r="G237" s="27">
        <f>G209</f>
        <v>0</v>
      </c>
      <c r="H237" s="27">
        <f aca="true" t="shared" si="22" ref="H237:T237">H209</f>
        <v>0</v>
      </c>
      <c r="I237" s="27">
        <f t="shared" si="22"/>
        <v>1</v>
      </c>
      <c r="J237" s="27">
        <f t="shared" si="22"/>
        <v>4</v>
      </c>
      <c r="K237" s="27">
        <f t="shared" si="22"/>
        <v>0</v>
      </c>
      <c r="L237" s="27">
        <f t="shared" si="22"/>
        <v>0</v>
      </c>
      <c r="M237" s="27">
        <f t="shared" si="22"/>
        <v>1</v>
      </c>
      <c r="N237" s="27">
        <f t="shared" si="22"/>
        <v>3</v>
      </c>
      <c r="O237" s="27">
        <f t="shared" si="22"/>
        <v>1</v>
      </c>
      <c r="P237" s="27">
        <f t="shared" si="22"/>
        <v>1</v>
      </c>
      <c r="Q237" s="27">
        <f t="shared" si="22"/>
        <v>24</v>
      </c>
      <c r="R237" s="27">
        <f t="shared" si="22"/>
        <v>48</v>
      </c>
      <c r="S237" s="27">
        <f t="shared" si="22"/>
        <v>0</v>
      </c>
      <c r="T237" s="27">
        <f t="shared" si="22"/>
        <v>4</v>
      </c>
      <c r="U237" s="27">
        <f t="shared" si="19"/>
        <v>27</v>
      </c>
      <c r="V237" s="15">
        <f t="shared" si="19"/>
        <v>60</v>
      </c>
      <c r="W237">
        <f>U237+V237</f>
        <v>87</v>
      </c>
    </row>
    <row r="238" spans="3:23" ht="12.75">
      <c r="C238" s="101" t="s">
        <v>50</v>
      </c>
      <c r="D238" s="102"/>
      <c r="E238" s="102"/>
      <c r="F238" s="103"/>
      <c r="G238" s="28">
        <f>G219</f>
        <v>0</v>
      </c>
      <c r="H238" s="28">
        <f aca="true" t="shared" si="23" ref="H238:T238">H219</f>
        <v>0</v>
      </c>
      <c r="I238" s="28">
        <f t="shared" si="23"/>
        <v>0</v>
      </c>
      <c r="J238" s="28">
        <f t="shared" si="23"/>
        <v>0</v>
      </c>
      <c r="K238" s="28">
        <f t="shared" si="23"/>
        <v>0</v>
      </c>
      <c r="L238" s="28">
        <f t="shared" si="23"/>
        <v>0</v>
      </c>
      <c r="M238" s="28">
        <f t="shared" si="23"/>
        <v>0</v>
      </c>
      <c r="N238" s="28">
        <f t="shared" si="23"/>
        <v>0</v>
      </c>
      <c r="O238" s="28">
        <f t="shared" si="23"/>
        <v>0</v>
      </c>
      <c r="P238" s="28">
        <f t="shared" si="23"/>
        <v>0</v>
      </c>
      <c r="Q238" s="28">
        <f t="shared" si="23"/>
        <v>0</v>
      </c>
      <c r="R238" s="28">
        <f t="shared" si="23"/>
        <v>2</v>
      </c>
      <c r="S238" s="28">
        <f t="shared" si="23"/>
        <v>0</v>
      </c>
      <c r="T238" s="28">
        <f t="shared" si="23"/>
        <v>0</v>
      </c>
      <c r="U238" s="28">
        <f t="shared" si="19"/>
        <v>0</v>
      </c>
      <c r="V238" s="18">
        <f t="shared" si="19"/>
        <v>2</v>
      </c>
      <c r="W238">
        <f>U238+V238</f>
        <v>2</v>
      </c>
    </row>
    <row r="239" spans="7:23" ht="12.75">
      <c r="G239">
        <f>SUM(G234:G238)</f>
        <v>53</v>
      </c>
      <c r="H239">
        <f>SUM(H234:H238)</f>
        <v>41</v>
      </c>
      <c r="I239">
        <f aca="true" t="shared" si="24" ref="I239:T239">SUM(I234:I238)</f>
        <v>30</v>
      </c>
      <c r="J239">
        <f t="shared" si="24"/>
        <v>42</v>
      </c>
      <c r="K239">
        <f t="shared" si="24"/>
        <v>2</v>
      </c>
      <c r="L239">
        <f t="shared" si="24"/>
        <v>6</v>
      </c>
      <c r="M239">
        <f t="shared" si="24"/>
        <v>30</v>
      </c>
      <c r="N239">
        <f t="shared" si="24"/>
        <v>33</v>
      </c>
      <c r="O239">
        <f t="shared" si="24"/>
        <v>30</v>
      </c>
      <c r="P239">
        <f t="shared" si="24"/>
        <v>50</v>
      </c>
      <c r="Q239">
        <f t="shared" si="24"/>
        <v>791</v>
      </c>
      <c r="R239">
        <f t="shared" si="24"/>
        <v>1319</v>
      </c>
      <c r="S239">
        <f t="shared" si="24"/>
        <v>95</v>
      </c>
      <c r="T239">
        <f t="shared" si="24"/>
        <v>142</v>
      </c>
      <c r="U239">
        <f>SUM(U234:U238)</f>
        <v>1031</v>
      </c>
      <c r="V239">
        <f>SUM(V234:V238)</f>
        <v>1633</v>
      </c>
      <c r="W239">
        <f>SUM(W234:W238)</f>
        <v>2664</v>
      </c>
    </row>
    <row r="247" ht="12.75">
      <c r="B247" s="3" t="s">
        <v>11</v>
      </c>
    </row>
    <row r="248" ht="12.75">
      <c r="B248" s="3" t="s">
        <v>49</v>
      </c>
    </row>
    <row r="249" spans="2:3" ht="12.75">
      <c r="B249" s="3" t="s">
        <v>182</v>
      </c>
      <c r="C249" s="31"/>
    </row>
    <row r="250" spans="2:3" ht="12.75">
      <c r="B250" s="3"/>
      <c r="C250" s="31"/>
    </row>
    <row r="251" spans="3:22" ht="12.75">
      <c r="C251" s="3" t="s">
        <v>17</v>
      </c>
      <c r="G251" s="68" t="s">
        <v>12</v>
      </c>
      <c r="H251" s="68"/>
      <c r="I251" s="68" t="s">
        <v>14</v>
      </c>
      <c r="J251" s="68"/>
      <c r="K251" s="68" t="s">
        <v>13</v>
      </c>
      <c r="L251" s="68"/>
      <c r="M251" s="68" t="s">
        <v>15</v>
      </c>
      <c r="N251" s="68"/>
      <c r="O251" s="68" t="s">
        <v>6</v>
      </c>
      <c r="P251" s="68"/>
      <c r="Q251" s="68" t="s">
        <v>7</v>
      </c>
      <c r="R251" s="68"/>
      <c r="S251" s="68" t="s">
        <v>8</v>
      </c>
      <c r="T251" s="68"/>
      <c r="U251" s="68" t="s">
        <v>16</v>
      </c>
      <c r="V251" s="68"/>
    </row>
    <row r="252" spans="2:24" ht="12.75">
      <c r="B252" s="3" t="s">
        <v>174</v>
      </c>
      <c r="E252" s="31" t="s">
        <v>175</v>
      </c>
      <c r="G252" s="25" t="s">
        <v>0</v>
      </c>
      <c r="H252" s="25" t="s">
        <v>9</v>
      </c>
      <c r="I252" s="25" t="s">
        <v>0</v>
      </c>
      <c r="J252" s="25" t="s">
        <v>9</v>
      </c>
      <c r="K252" s="25" t="s">
        <v>0</v>
      </c>
      <c r="L252" s="25" t="s">
        <v>9</v>
      </c>
      <c r="M252" s="25" t="s">
        <v>0</v>
      </c>
      <c r="N252" s="25" t="s">
        <v>9</v>
      </c>
      <c r="O252" s="25" t="s">
        <v>0</v>
      </c>
      <c r="P252" s="25" t="s">
        <v>9</v>
      </c>
      <c r="Q252" s="25" t="s">
        <v>0</v>
      </c>
      <c r="R252" s="25" t="s">
        <v>9</v>
      </c>
      <c r="S252" s="25" t="s">
        <v>0</v>
      </c>
      <c r="T252" s="25" t="s">
        <v>9</v>
      </c>
      <c r="U252" s="25" t="s">
        <v>0</v>
      </c>
      <c r="V252" s="25" t="s">
        <v>9</v>
      </c>
      <c r="W252" s="29" t="s">
        <v>4</v>
      </c>
      <c r="X252" s="20"/>
    </row>
    <row r="253" spans="2:23" ht="12.75">
      <c r="B253" s="69" t="s">
        <v>24</v>
      </c>
      <c r="C253" s="70"/>
      <c r="D253" s="71"/>
      <c r="E253" s="78" t="s">
        <v>22</v>
      </c>
      <c r="F253" s="79"/>
      <c r="G253" s="26">
        <f>SUMIF(E7:E99,"=AS",G7:G99)</f>
        <v>2</v>
      </c>
      <c r="H253" s="12">
        <f>SUMIF(E7:E99,"=AS",H7:H99)</f>
        <v>2</v>
      </c>
      <c r="I253" s="12">
        <f>SUMIF(E7:E99,"=AS",I7:I99)</f>
        <v>15</v>
      </c>
      <c r="J253" s="12">
        <f>SUMIF(E7:E99,"=AS",J7:J99)</f>
        <v>11</v>
      </c>
      <c r="K253" s="12">
        <f>SUMIF(E7:E99,"=AS",K7:K99)</f>
        <v>1</v>
      </c>
      <c r="L253" s="12">
        <f>SUMIF(E7:E99,"=AS",L7:L99)</f>
        <v>3</v>
      </c>
      <c r="M253" s="12">
        <f>SUMIF(E7:E99,"=AS",M7:M99)</f>
        <v>9</v>
      </c>
      <c r="N253" s="12">
        <f>SUMIF(E7:E99,"=AS",N7:N99)</f>
        <v>10</v>
      </c>
      <c r="O253" s="12">
        <f>SUMIF(E7:E99,"=AS",O7:O99)</f>
        <v>12</v>
      </c>
      <c r="P253" s="12">
        <f>SUMIF(E7:E99,"=AS",P7:P99)</f>
        <v>19</v>
      </c>
      <c r="Q253" s="12">
        <f>SUMIF(E7:E99,"=AS",Q7:Q99)</f>
        <v>261</v>
      </c>
      <c r="R253" s="12">
        <f>SUMIF(E7:E99,"=AS",R7:R99)</f>
        <v>406</v>
      </c>
      <c r="S253" s="12">
        <f>SUMIF(E7:E99,"=AS",S7:S99)</f>
        <v>31</v>
      </c>
      <c r="T253" s="38">
        <f>SUMIF(E7:E99,"=AS",T7:T99)</f>
        <v>44</v>
      </c>
      <c r="U253" s="26">
        <f aca="true" t="shared" si="25" ref="U253:U260">G253+I253+K253+M253+O253+Q253+S253</f>
        <v>331</v>
      </c>
      <c r="V253" s="14">
        <f aca="true" t="shared" si="26" ref="V253:V260">H253+J253+L253+N253+P253+R253+T253</f>
        <v>495</v>
      </c>
      <c r="W253">
        <f aca="true" t="shared" si="27" ref="W253:W260">U253+V253</f>
        <v>826</v>
      </c>
    </row>
    <row r="254" spans="2:23" ht="12.75">
      <c r="B254" s="72" t="s">
        <v>25</v>
      </c>
      <c r="C254" s="73"/>
      <c r="D254" s="74"/>
      <c r="E254" s="80" t="s">
        <v>44</v>
      </c>
      <c r="F254" s="81"/>
      <c r="G254" s="27">
        <f>SUMIF(E7:E99,"=BUS",G7:G99)</f>
        <v>1</v>
      </c>
      <c r="H254" s="7">
        <f>SUMIF(E7:E99,"=BUS",H7:H99)</f>
        <v>1</v>
      </c>
      <c r="I254" s="7">
        <f>SUMIF(E7:E99,"=BUS",I7:I99)</f>
        <v>4</v>
      </c>
      <c r="J254" s="7">
        <f>SUMIF(E7:E99,"=BUS",J7:J99)</f>
        <v>5</v>
      </c>
      <c r="K254" s="7">
        <f>SUMIF(E7:E99,"=BUS",K7:K99)</f>
        <v>0</v>
      </c>
      <c r="L254" s="7">
        <f>SUMIF(E7:E99,"=BUS",L7:L99)</f>
        <v>0</v>
      </c>
      <c r="M254" s="7">
        <f>SUMIF(E7:E99,"=BUS",M7:M99)</f>
        <v>4</v>
      </c>
      <c r="N254" s="7">
        <f>SUMIF(E7:E99,"=BUS",N7:N99)</f>
        <v>8</v>
      </c>
      <c r="O254" s="7">
        <f>SUMIF(E7:E99,"=BUS",O7:O99)</f>
        <v>2</v>
      </c>
      <c r="P254" s="7">
        <f>SUMIF(E7:E99,"=BUS",P7:P99)</f>
        <v>2</v>
      </c>
      <c r="Q254" s="7">
        <f>SUMIF(E7:E99,"=BUS",Q7:Q99)</f>
        <v>145</v>
      </c>
      <c r="R254" s="7">
        <f>SUMIF(E7:E99,"=BUS",R7:R99)</f>
        <v>84</v>
      </c>
      <c r="S254" s="7">
        <f>SUMIF(E7:E99,"=BUS",S7:S99)</f>
        <v>12</v>
      </c>
      <c r="T254" s="35">
        <f>SUMIF(E7:E99,"=BUS",T7:T99)</f>
        <v>7</v>
      </c>
      <c r="U254" s="27">
        <f t="shared" si="25"/>
        <v>168</v>
      </c>
      <c r="V254" s="15">
        <f t="shared" si="26"/>
        <v>107</v>
      </c>
      <c r="W254">
        <f t="shared" si="27"/>
        <v>275</v>
      </c>
    </row>
    <row r="255" spans="2:23" ht="12.75">
      <c r="B255" s="72" t="s">
        <v>26</v>
      </c>
      <c r="C255" s="73"/>
      <c r="D255" s="74"/>
      <c r="E255" s="80" t="s">
        <v>62</v>
      </c>
      <c r="F255" s="81"/>
      <c r="G255" s="27">
        <f>SUMIF(E7:E99,"=ENGR",G7:G99)</f>
        <v>0</v>
      </c>
      <c r="H255" s="7">
        <f>SUMIF(E7:E99,"=ENGR",H7:H99)</f>
        <v>3</v>
      </c>
      <c r="I255" s="7">
        <f>SUMIF(E7:E99,"=ENGR",I7:I99)</f>
        <v>0</v>
      </c>
      <c r="J255" s="7">
        <f>SUMIF(E7:E99,"=ENGR",J7:J99)</f>
        <v>0</v>
      </c>
      <c r="K255" s="7">
        <f>SUMIF(E7:E99,"=ENGR",K7:K99)</f>
        <v>0</v>
      </c>
      <c r="L255" s="7">
        <f>SUMIF(E7:E99,"=ENGR",L7:L99)</f>
        <v>0</v>
      </c>
      <c r="M255" s="7">
        <f>SUMIF(E7:E99,"=ENGR",M7:M99)</f>
        <v>5</v>
      </c>
      <c r="N255" s="7">
        <f>SUMIF(E7:E99,"=ENGR",N7:N99)</f>
        <v>1</v>
      </c>
      <c r="O255" s="7">
        <f>SUMIF(E7:E99,"=ENGR",O7:O99)</f>
        <v>7</v>
      </c>
      <c r="P255" s="7">
        <f>SUMIF(E7:E99,"=ENGR",P7:P99)</f>
        <v>3</v>
      </c>
      <c r="Q255" s="7">
        <f>SUMIF(E7:E99,"=ENGR",Q7:Q99)</f>
        <v>93</v>
      </c>
      <c r="R255" s="7">
        <f>SUMIF(E7:E99,"=ENGR",R7:R99)</f>
        <v>25</v>
      </c>
      <c r="S255" s="7">
        <f>SUMIF(E7:E99,"=ENGR",S7:S99)</f>
        <v>12</v>
      </c>
      <c r="T255" s="35">
        <f>SUMIF(E7:E99,"=ENGR",T7:T99)</f>
        <v>3</v>
      </c>
      <c r="U255" s="27">
        <f t="shared" si="25"/>
        <v>117</v>
      </c>
      <c r="V255" s="15">
        <f t="shared" si="26"/>
        <v>35</v>
      </c>
      <c r="W255">
        <f t="shared" si="27"/>
        <v>152</v>
      </c>
    </row>
    <row r="256" spans="2:23" ht="12.75">
      <c r="B256" s="72" t="s">
        <v>27</v>
      </c>
      <c r="C256" s="73"/>
      <c r="D256" s="74"/>
      <c r="E256" s="82" t="s">
        <v>56</v>
      </c>
      <c r="F256" s="83"/>
      <c r="G256" s="27">
        <f>SUMIF(E7:E99,"=ELSCI",G7:G99)</f>
        <v>0</v>
      </c>
      <c r="H256" s="7">
        <f>SUMIF(E7:E99,"=ELSCI",H7:H99)</f>
        <v>0</v>
      </c>
      <c r="I256" s="7">
        <f>SUMIF(E7:E99,"=ELSCI",I7:I99)</f>
        <v>4</v>
      </c>
      <c r="J256" s="7">
        <f>SUMIF(E7:E99,"=ELSCI",J7:J99)</f>
        <v>3</v>
      </c>
      <c r="K256" s="7">
        <f>SUMIF(E7:E99,"=ELSCI",K7:K99)</f>
        <v>0</v>
      </c>
      <c r="L256" s="7">
        <f>SUMIF(E7:E99,"=ELSCI",L7:L99)</f>
        <v>0</v>
      </c>
      <c r="M256" s="7">
        <f>SUMIF(E7:E99,"=ELSCI",M7:M99)</f>
        <v>2</v>
      </c>
      <c r="N256" s="7">
        <f>SUMIF(E7:E99,"=ELSCI",N7:N99)</f>
        <v>1</v>
      </c>
      <c r="O256" s="7">
        <f>SUMIF(E7:E99,"=ELSCI",O7:O99)</f>
        <v>3</v>
      </c>
      <c r="P256" s="7">
        <f>SUMIF(E7:E99,"=ELSCI",P7:P99)</f>
        <v>2</v>
      </c>
      <c r="Q256" s="7">
        <f>SUMIF(E7:E99,"=ELSCI",Q7:Q99)</f>
        <v>87</v>
      </c>
      <c r="R256" s="7">
        <f>SUMIF(E7:E99,"=ELSCI",R7:R99)</f>
        <v>151</v>
      </c>
      <c r="S256" s="7">
        <f>SUMIF(E7:E99,"=ELSCI",S7:S99)</f>
        <v>13</v>
      </c>
      <c r="T256" s="35">
        <f>SUMIF(E7:E99,"=ELSCI",T7:T99)</f>
        <v>16</v>
      </c>
      <c r="U256" s="27">
        <f t="shared" si="25"/>
        <v>109</v>
      </c>
      <c r="V256" s="15">
        <f t="shared" si="26"/>
        <v>173</v>
      </c>
      <c r="W256">
        <f t="shared" si="27"/>
        <v>282</v>
      </c>
    </row>
    <row r="257" spans="2:23" ht="12.75">
      <c r="B257" s="72" t="s">
        <v>28</v>
      </c>
      <c r="C257" s="73"/>
      <c r="D257" s="74"/>
      <c r="E257" s="82" t="s">
        <v>35</v>
      </c>
      <c r="F257" s="83"/>
      <c r="G257" s="27">
        <f>SUMIF(E7:E99,"=HSS",G7:G99)</f>
        <v>0</v>
      </c>
      <c r="H257" s="7">
        <f>SUMIF(E7:E99,"=HSS",H7:H99)</f>
        <v>0</v>
      </c>
      <c r="I257" s="7">
        <f>SUMIF(E7:E99,"=HSS",I7:I99)</f>
        <v>2</v>
      </c>
      <c r="J257" s="7">
        <f>SUMIF(E7:E99,"=HSS",J7:J99)</f>
        <v>9</v>
      </c>
      <c r="K257" s="7">
        <f>SUMIF(E7:E99,"=HSS",K7:K99)</f>
        <v>0</v>
      </c>
      <c r="L257" s="7">
        <f>SUMIF(E7:E99,"=HSS",L7:L99)</f>
        <v>2</v>
      </c>
      <c r="M257" s="7">
        <f>SUMIF(E7:E99,"=HSS",M7:M99)</f>
        <v>0</v>
      </c>
      <c r="N257" s="7">
        <f>SUMIF(E7:E99,"=HSS",N7:N99)</f>
        <v>4</v>
      </c>
      <c r="O257" s="7">
        <f>SUMIF(E7:E99,"=HSS",O7:O99)</f>
        <v>1</v>
      </c>
      <c r="P257" s="7">
        <f>SUMIF(E7:E99,"=HSS",P7:P99)</f>
        <v>12</v>
      </c>
      <c r="Q257" s="7">
        <f>SUMIF(E7:E99,"=HSS",Q7:Q99)</f>
        <v>54</v>
      </c>
      <c r="R257" s="7">
        <f>SUMIF(E7:E99,"=HSS",R7:R99)</f>
        <v>262</v>
      </c>
      <c r="S257" s="7">
        <f>SUMIF(E7:E99,"=HSS",S7:S99)</f>
        <v>4</v>
      </c>
      <c r="T257" s="35">
        <f>SUMIF(E7:E99,"=HSS",T7:T99)</f>
        <v>26</v>
      </c>
      <c r="U257" s="27">
        <f t="shared" si="25"/>
        <v>61</v>
      </c>
      <c r="V257" s="15">
        <f t="shared" si="26"/>
        <v>315</v>
      </c>
      <c r="W257">
        <f t="shared" si="27"/>
        <v>376</v>
      </c>
    </row>
    <row r="258" spans="2:23" ht="12.75">
      <c r="B258" s="72" t="s">
        <v>29</v>
      </c>
      <c r="C258" s="73"/>
      <c r="D258" s="74"/>
      <c r="E258" s="82" t="s">
        <v>74</v>
      </c>
      <c r="F258" s="83"/>
      <c r="G258" s="27">
        <f>SUMIF(E7:E99,"=NURS",G7:G99)</f>
        <v>0</v>
      </c>
      <c r="H258" s="7">
        <f>SUMIF(E7:E99,"=NURS",H7:H99)</f>
        <v>0</v>
      </c>
      <c r="I258" s="7">
        <f>SUMIF(E7:E99,"=NURS",I7:I99)</f>
        <v>1</v>
      </c>
      <c r="J258" s="7">
        <f>SUMIF(E7:E99,"=NURS",J7:J99)</f>
        <v>5</v>
      </c>
      <c r="K258" s="7">
        <f>SUMIF(E7:E99,"=NURS",K7:K99)</f>
        <v>0</v>
      </c>
      <c r="L258" s="7">
        <f>SUMIF(E7:E99,"=NURS",L7:L99)</f>
        <v>0</v>
      </c>
      <c r="M258" s="7">
        <f>SUMIF(E7:E99,"=NURS",M7:M99)</f>
        <v>1</v>
      </c>
      <c r="N258" s="7">
        <f>SUMIF(E7:E99,"=NURS",N7:N99)</f>
        <v>2</v>
      </c>
      <c r="O258" s="7">
        <f>SUMIF(E7:E99,"=NURS",O7:O99)</f>
        <v>0</v>
      </c>
      <c r="P258" s="7">
        <f>SUMIF(E7:E99,"=NURS",P7:P99)</f>
        <v>2</v>
      </c>
      <c r="Q258" s="7">
        <f>SUMIF(E7:E99,"=NURS",Q7:Q99)</f>
        <v>5</v>
      </c>
      <c r="R258" s="7">
        <f>SUMIF(E7:E99,"=NURS",R7:R99)</f>
        <v>71</v>
      </c>
      <c r="S258" s="7">
        <f>SUMIF(E7:E99,"=NURS",S7:S99)</f>
        <v>1</v>
      </c>
      <c r="T258" s="35">
        <f>SUMIF(E7:E99,"=NURS",T7:T99)</f>
        <v>9</v>
      </c>
      <c r="U258" s="27">
        <f t="shared" si="25"/>
        <v>8</v>
      </c>
      <c r="V258" s="15">
        <f t="shared" si="26"/>
        <v>89</v>
      </c>
      <c r="W258">
        <f t="shared" si="27"/>
        <v>97</v>
      </c>
    </row>
    <row r="259" spans="2:23" ht="12.75">
      <c r="B259" s="72" t="s">
        <v>30</v>
      </c>
      <c r="C259" s="73"/>
      <c r="D259" s="74"/>
      <c r="E259" s="82" t="s">
        <v>41</v>
      </c>
      <c r="F259" s="83"/>
      <c r="G259" s="27">
        <f>SUMIF(E7:E99,"=OC",G7:G99)</f>
        <v>0</v>
      </c>
      <c r="H259" s="7">
        <f>SUMIF(E7:E99,"=OC",H7:H99)</f>
        <v>0</v>
      </c>
      <c r="I259" s="7">
        <f>SUMIF(E7:E99,"=OC",I7:I99)</f>
        <v>0</v>
      </c>
      <c r="J259" s="7">
        <f>SUMIF(E7:E99,"=OC",J7:J99)</f>
        <v>0</v>
      </c>
      <c r="K259" s="7">
        <f>SUMIF(E7:E99,"=OC",K7:K99)</f>
        <v>0</v>
      </c>
      <c r="L259" s="7">
        <f>SUMIF(E7:E99,"=OC",L7:L99)</f>
        <v>0</v>
      </c>
      <c r="M259" s="7">
        <f>SUMIF(E7:E99,"=OC",M7:M99)</f>
        <v>0</v>
      </c>
      <c r="N259" s="7">
        <f>SUMIF(E7:E99,"=OC",N7:N99)</f>
        <v>0</v>
      </c>
      <c r="O259" s="7">
        <f>SUMIF(E7:E99,"=OC",O7:O99)</f>
        <v>0</v>
      </c>
      <c r="P259" s="7">
        <f>SUMIF(E7:E99,"=OC",P7:P99)</f>
        <v>0</v>
      </c>
      <c r="Q259" s="7">
        <f>SUMIF(E7:E99,"=OC",Q7:Q99)</f>
        <v>0</v>
      </c>
      <c r="R259" s="7">
        <f>SUMIF(E7:E99,"=OC",R7:R99)</f>
        <v>0</v>
      </c>
      <c r="S259" s="7">
        <f>SUMIF(E7:E99,"=OC",S7:S99)</f>
        <v>0</v>
      </c>
      <c r="T259" s="35">
        <f>SUMIF(E7:E99,"=OC",T7:T99)</f>
        <v>0</v>
      </c>
      <c r="U259" s="27">
        <f t="shared" si="25"/>
        <v>0</v>
      </c>
      <c r="V259" s="15">
        <f t="shared" si="26"/>
        <v>0</v>
      </c>
      <c r="W259">
        <f t="shared" si="27"/>
        <v>0</v>
      </c>
    </row>
    <row r="260" spans="2:23" ht="12.75">
      <c r="B260" s="72" t="s">
        <v>31</v>
      </c>
      <c r="C260" s="73"/>
      <c r="D260" s="74"/>
      <c r="E260" s="82" t="s">
        <v>21</v>
      </c>
      <c r="F260" s="83"/>
      <c r="G260" s="27">
        <f>SUMIF(E7:E99,"=PH",G7:G99)</f>
        <v>0</v>
      </c>
      <c r="H260" s="7">
        <f>SUMIF(E7:E99,"=PH",H7:H99)</f>
        <v>0</v>
      </c>
      <c r="I260" s="7">
        <f>SUMIF(E7:E99,"=PH",I7:I99)</f>
        <v>0</v>
      </c>
      <c r="J260" s="7">
        <f>SUMIF(E7:E99,"=PH",J7:J99)</f>
        <v>0</v>
      </c>
      <c r="K260" s="7">
        <f>SUMIF(E7:E99,"=PH",K7:K99)</f>
        <v>0</v>
      </c>
      <c r="L260" s="7">
        <f>SUMIF(E7:E99,"=PH",L7:L99)</f>
        <v>0</v>
      </c>
      <c r="M260" s="7">
        <f>SUMIF(E7:E99,"=PH",M7:M99)</f>
        <v>0</v>
      </c>
      <c r="N260" s="7">
        <f>SUMIF(E7:E99,"=PH",N7:N99)</f>
        <v>0</v>
      </c>
      <c r="O260" s="7">
        <f>SUMIF(E7:E99,"=PH",O7:O99)</f>
        <v>0</v>
      </c>
      <c r="P260" s="7">
        <f>SUMIF(E7:E99,"=PH",P7:P99)</f>
        <v>0</v>
      </c>
      <c r="Q260" s="7">
        <f>SUMIF(E7:E99,"=PH",Q7:Q99)</f>
        <v>0</v>
      </c>
      <c r="R260" s="7">
        <f>SUMIF(E7:E99,"=PH",R7:R99)</f>
        <v>0</v>
      </c>
      <c r="S260" s="7">
        <f>SUMIF(E7:E99,"=PH",S7:S99)</f>
        <v>0</v>
      </c>
      <c r="T260" s="35">
        <f>SUMIF(E7:E99,"=PH",T7:T99)</f>
        <v>0</v>
      </c>
      <c r="U260" s="27">
        <f t="shared" si="25"/>
        <v>0</v>
      </c>
      <c r="V260" s="15">
        <f t="shared" si="26"/>
        <v>0</v>
      </c>
      <c r="W260">
        <f t="shared" si="27"/>
        <v>0</v>
      </c>
    </row>
    <row r="261" spans="2:23" ht="12.75">
      <c r="B261" s="75" t="s">
        <v>51</v>
      </c>
      <c r="C261" s="76"/>
      <c r="D261" s="77"/>
      <c r="E261" s="88" t="s">
        <v>36</v>
      </c>
      <c r="F261" s="89"/>
      <c r="G261" s="28">
        <f>SUMIF(E7:E99,"=CCE",G7:G99)</f>
        <v>0</v>
      </c>
      <c r="H261" s="16">
        <f>SUMIF(E7:E99,"=CCE",H7:H99)</f>
        <v>0</v>
      </c>
      <c r="I261" s="16">
        <f>SUMIF(E7:E99,"=CCE",I7:I99)</f>
        <v>0</v>
      </c>
      <c r="J261" s="16">
        <f>SUMIF(E7:E99,"=CCE",J7:J99)</f>
        <v>0</v>
      </c>
      <c r="K261" s="16">
        <f>SUMIF(E7:E99,"=CCE",K7:K99)</f>
        <v>0</v>
      </c>
      <c r="L261" s="16">
        <f>SUMIF(E7:E99,"=CCE",L7:L99)</f>
        <v>0</v>
      </c>
      <c r="M261" s="16">
        <f>SUMIF(E7:E99,"=CCE",M7:M99)</f>
        <v>0</v>
      </c>
      <c r="N261" s="16">
        <f>SUMIF(E7:E99,"=CCE",N7:N99)</f>
        <v>0</v>
      </c>
      <c r="O261" s="16">
        <f>SUMIF(E7:E99,"=CCE",O7:O99)</f>
        <v>0</v>
      </c>
      <c r="P261" s="16">
        <f>SUMIF(E7:E99,"=CCE",P7:P99)</f>
        <v>1</v>
      </c>
      <c r="Q261" s="16">
        <f>SUMIF(E7:E99,"=CCE",Q7:Q99)</f>
        <v>0</v>
      </c>
      <c r="R261" s="16">
        <f>SUMIF(E7:E99,"=CCE",R7:R99)</f>
        <v>5</v>
      </c>
      <c r="S261" s="16">
        <f>SUMIF(E7:E99,"=CCE",S7:S99)</f>
        <v>0</v>
      </c>
      <c r="T261" s="39">
        <f>SUMIF(E7:E99,"=CCE",T7:T99)</f>
        <v>1</v>
      </c>
      <c r="U261" s="28">
        <f>G261+I261+K261+M261+O261+Q261+S261</f>
        <v>0</v>
      </c>
      <c r="V261" s="18">
        <f>H261+J261+L261+N261+P261+R261+T261</f>
        <v>7</v>
      </c>
      <c r="W261">
        <f>U261+V261</f>
        <v>7</v>
      </c>
    </row>
    <row r="262" spans="2:23" ht="12.75">
      <c r="B262" s="32" t="s">
        <v>32</v>
      </c>
      <c r="G262">
        <f>SUM(G253:G261)</f>
        <v>3</v>
      </c>
      <c r="H262">
        <f aca="true" t="shared" si="28" ref="H262:W262">SUM(H253:H261)</f>
        <v>6</v>
      </c>
      <c r="I262">
        <f t="shared" si="28"/>
        <v>26</v>
      </c>
      <c r="J262">
        <f t="shared" si="28"/>
        <v>33</v>
      </c>
      <c r="K262">
        <f t="shared" si="28"/>
        <v>1</v>
      </c>
      <c r="L262">
        <f t="shared" si="28"/>
        <v>5</v>
      </c>
      <c r="M262">
        <f t="shared" si="28"/>
        <v>21</v>
      </c>
      <c r="N262">
        <f t="shared" si="28"/>
        <v>26</v>
      </c>
      <c r="O262">
        <f t="shared" si="28"/>
        <v>25</v>
      </c>
      <c r="P262">
        <f t="shared" si="28"/>
        <v>41</v>
      </c>
      <c r="Q262">
        <f t="shared" si="28"/>
        <v>645</v>
      </c>
      <c r="R262">
        <f t="shared" si="28"/>
        <v>1004</v>
      </c>
      <c r="S262">
        <f t="shared" si="28"/>
        <v>73</v>
      </c>
      <c r="T262">
        <f t="shared" si="28"/>
        <v>106</v>
      </c>
      <c r="U262">
        <f t="shared" si="28"/>
        <v>794</v>
      </c>
      <c r="V262">
        <f t="shared" si="28"/>
        <v>1221</v>
      </c>
      <c r="W262">
        <f t="shared" si="28"/>
        <v>2015</v>
      </c>
    </row>
    <row r="263" ht="12.75">
      <c r="B263" s="32"/>
    </row>
    <row r="265" spans="3:22" ht="12.75">
      <c r="C265" s="3" t="s">
        <v>18</v>
      </c>
      <c r="G265" s="68" t="s">
        <v>12</v>
      </c>
      <c r="H265" s="68"/>
      <c r="I265" s="68" t="s">
        <v>14</v>
      </c>
      <c r="J265" s="68"/>
      <c r="K265" s="68" t="s">
        <v>13</v>
      </c>
      <c r="L265" s="68"/>
      <c r="M265" s="68" t="s">
        <v>15</v>
      </c>
      <c r="N265" s="68"/>
      <c r="O265" s="68" t="s">
        <v>6</v>
      </c>
      <c r="P265" s="68"/>
      <c r="Q265" s="68" t="s">
        <v>7</v>
      </c>
      <c r="R265" s="68"/>
      <c r="S265" s="68" t="s">
        <v>8</v>
      </c>
      <c r="T265" s="68"/>
      <c r="U265" s="68" t="s">
        <v>16</v>
      </c>
      <c r="V265" s="68"/>
    </row>
    <row r="266" spans="2:23" ht="12.75">
      <c r="B266" s="3" t="s">
        <v>174</v>
      </c>
      <c r="E266" s="31" t="s">
        <v>175</v>
      </c>
      <c r="G266" s="25" t="s">
        <v>0</v>
      </c>
      <c r="H266" s="25" t="s">
        <v>9</v>
      </c>
      <c r="I266" s="25" t="s">
        <v>0</v>
      </c>
      <c r="J266" s="25" t="s">
        <v>9</v>
      </c>
      <c r="K266" s="25" t="s">
        <v>0</v>
      </c>
      <c r="L266" s="25" t="s">
        <v>9</v>
      </c>
      <c r="M266" s="25" t="s">
        <v>0</v>
      </c>
      <c r="N266" s="25" t="s">
        <v>9</v>
      </c>
      <c r="O266" s="25" t="s">
        <v>0</v>
      </c>
      <c r="P266" s="25" t="s">
        <v>9</v>
      </c>
      <c r="Q266" s="25" t="s">
        <v>0</v>
      </c>
      <c r="R266" s="25" t="s">
        <v>9</v>
      </c>
      <c r="S266" s="25" t="s">
        <v>0</v>
      </c>
      <c r="T266" s="25" t="s">
        <v>9</v>
      </c>
      <c r="U266" s="25" t="s">
        <v>0</v>
      </c>
      <c r="V266" s="25" t="s">
        <v>9</v>
      </c>
      <c r="W266" s="29" t="s">
        <v>4</v>
      </c>
    </row>
    <row r="267" spans="2:23" ht="12.75">
      <c r="B267" s="69" t="s">
        <v>24</v>
      </c>
      <c r="C267" s="70"/>
      <c r="D267" s="71"/>
      <c r="E267" s="78" t="s">
        <v>75</v>
      </c>
      <c r="F267" s="79"/>
      <c r="G267" s="26">
        <f>SUMIF(E109:E164,"=GRAS",G109:G164)</f>
        <v>3</v>
      </c>
      <c r="H267" s="12">
        <f>SUMIF(E109:E164,"=GRAS",H109:H164)</f>
        <v>9</v>
      </c>
      <c r="I267" s="12">
        <f>SUMIF(E109:E164,"=GRAS",I109:I164)</f>
        <v>0</v>
      </c>
      <c r="J267" s="12">
        <f>SUMIF(E109:E164,"=GRAS",J109:J164)</f>
        <v>2</v>
      </c>
      <c r="K267" s="12">
        <f>SUMIF(E109:E164,"=GRAS",K109:K164)</f>
        <v>0</v>
      </c>
      <c r="L267" s="12">
        <f>SUMIF(E109:E164,"=GRAS",L109:L164)</f>
        <v>1</v>
      </c>
      <c r="M267" s="12">
        <f>SUMIF(E109:E164,"=GRAS",M109:M164)</f>
        <v>4</v>
      </c>
      <c r="N267" s="12">
        <f>SUMIF(E109:E164,"=GRAS",N109:N164)</f>
        <v>3</v>
      </c>
      <c r="O267" s="12">
        <f>SUMIF(E109:E164,"=GRAS",O109:O164)</f>
        <v>1</v>
      </c>
      <c r="P267" s="12">
        <f>SUMIF(E109:E164,"=GRAS",P109:P164)</f>
        <v>2</v>
      </c>
      <c r="Q267" s="12">
        <f>SUMIF(E109:E164,"=GRAS",Q109:Q164)</f>
        <v>28</v>
      </c>
      <c r="R267" s="12">
        <f>SUMIF(E109:E164,"=GRAS",R109:R164)</f>
        <v>79</v>
      </c>
      <c r="S267" s="12">
        <f>SUMIF(E109:E164,"=GRAS",S109:S164)</f>
        <v>5</v>
      </c>
      <c r="T267" s="38">
        <f>SUMIF(E109:E164,"=GRAS",T109:T164)</f>
        <v>14</v>
      </c>
      <c r="U267" s="26">
        <f aca="true" t="shared" si="29" ref="U267:U275">G267+I267+K267+M267+O267+Q267+S267</f>
        <v>41</v>
      </c>
      <c r="V267" s="14">
        <f aca="true" t="shared" si="30" ref="V267:V275">H267+J267+L267+N267+P267+R267+T267</f>
        <v>110</v>
      </c>
      <c r="W267">
        <f aca="true" t="shared" si="31" ref="W267:W275">U267+V267</f>
        <v>151</v>
      </c>
    </row>
    <row r="268" spans="2:23" ht="12.75">
      <c r="B268" s="72" t="s">
        <v>25</v>
      </c>
      <c r="C268" s="73"/>
      <c r="D268" s="74"/>
      <c r="E268" s="80" t="s">
        <v>90</v>
      </c>
      <c r="F268" s="81"/>
      <c r="G268" s="27">
        <f>SUMIF(E109:E164,"=GRBUS",G109:G164)</f>
        <v>10</v>
      </c>
      <c r="H268" s="7">
        <f>SUMIF(E109:E164,"=GRBUS",H109:H164)</f>
        <v>5</v>
      </c>
      <c r="I268" s="7">
        <f>SUMIF(E109:E164,"=GRBUS",I109:I164)</f>
        <v>0</v>
      </c>
      <c r="J268" s="7">
        <f>SUMIF(E109:E164,"=GRBUS",J109:J164)</f>
        <v>0</v>
      </c>
      <c r="K268" s="7">
        <f>SUMIF(E109:E164,"=GRBUS",K109:K164)</f>
        <v>0</v>
      </c>
      <c r="L268" s="7">
        <f>SUMIF(E109:E164,"=GRBUS",L109:L164)</f>
        <v>0</v>
      </c>
      <c r="M268" s="7">
        <f>SUMIF(E109:E164,"=GRBUS",M109:M164)</f>
        <v>1</v>
      </c>
      <c r="N268" s="7">
        <f>SUMIF(E109:E164,"=GRBUS",N109:N164)</f>
        <v>0</v>
      </c>
      <c r="O268" s="7">
        <f>SUMIF(E109:E164,"=GRBUS",O109:O164)</f>
        <v>2</v>
      </c>
      <c r="P268" s="7">
        <f>SUMIF(E109:E164,"=GRBUS",P109:P164)</f>
        <v>1</v>
      </c>
      <c r="Q268" s="7">
        <f>SUMIF(E109:E164,"=GRBUS",Q109:Q164)</f>
        <v>28</v>
      </c>
      <c r="R268" s="7">
        <f>SUMIF(E109:E164,"=GRBUS",R109:R164)</f>
        <v>16</v>
      </c>
      <c r="S268" s="7">
        <f>SUMIF(E109:E164,"=GRBUS",S109:S164)</f>
        <v>8</v>
      </c>
      <c r="T268" s="35">
        <f>SUMIF(E109:E164,"=GRBUS",T109:T164)</f>
        <v>1</v>
      </c>
      <c r="U268" s="27">
        <f t="shared" si="29"/>
        <v>49</v>
      </c>
      <c r="V268" s="15">
        <f t="shared" si="30"/>
        <v>23</v>
      </c>
      <c r="W268">
        <f t="shared" si="31"/>
        <v>72</v>
      </c>
    </row>
    <row r="269" spans="2:23" ht="12.75">
      <c r="B269" s="72" t="s">
        <v>26</v>
      </c>
      <c r="C269" s="73"/>
      <c r="D269" s="74"/>
      <c r="E269" s="80" t="s">
        <v>83</v>
      </c>
      <c r="F269" s="81"/>
      <c r="G269" s="27">
        <f>SUMIF(E109:E164,"=GRENG",G109:G164)</f>
        <v>15</v>
      </c>
      <c r="H269" s="7">
        <f>SUMIF(E109:E164,"=GRENG",H109:H164)</f>
        <v>4</v>
      </c>
      <c r="I269" s="7">
        <f>SUMIF(E109:E164,"=GRENG",I109:I164)</f>
        <v>0</v>
      </c>
      <c r="J269" s="7">
        <f>SUMIF(E109:E164,"=GRENG",J109:J164)</f>
        <v>0</v>
      </c>
      <c r="K269" s="7">
        <f>SUMIF(E109:E164,"=GRENG",K109:K164)</f>
        <v>0</v>
      </c>
      <c r="L269" s="7">
        <f>SUMIF(E109:E164,"=GRENG",L109:L164)</f>
        <v>0</v>
      </c>
      <c r="M269" s="7">
        <f>SUMIF(E109:E164,"=GRENG",M109:M164)</f>
        <v>1</v>
      </c>
      <c r="N269" s="7">
        <f>SUMIF(E109:E164,"=GRENG",N109:N164)</f>
        <v>0</v>
      </c>
      <c r="O269" s="7">
        <f>SUMIF(E109:E164,"=GRENG",O109:O164)</f>
        <v>0</v>
      </c>
      <c r="P269" s="7">
        <f>SUMIF(E109:E164,"=GRENG",P109:P164)</f>
        <v>0</v>
      </c>
      <c r="Q269" s="7">
        <f>SUMIF(E109:E164,"=GRENG",Q109:Q164)</f>
        <v>15</v>
      </c>
      <c r="R269" s="7">
        <f>SUMIF(E109:E164,"=GRENG",R109:R164)</f>
        <v>1</v>
      </c>
      <c r="S269" s="7">
        <f>SUMIF(E109:E164,"=GRENG",S109:S164)</f>
        <v>1</v>
      </c>
      <c r="T269" s="35">
        <f>SUMIF(E109:E164,"=GRENG",T109:T164)</f>
        <v>1</v>
      </c>
      <c r="U269" s="27">
        <f t="shared" si="29"/>
        <v>32</v>
      </c>
      <c r="V269" s="15">
        <f t="shared" si="30"/>
        <v>6</v>
      </c>
      <c r="W269">
        <f t="shared" si="31"/>
        <v>38</v>
      </c>
    </row>
    <row r="270" spans="2:23" ht="12.75">
      <c r="B270" s="72" t="s">
        <v>27</v>
      </c>
      <c r="C270" s="73"/>
      <c r="D270" s="74"/>
      <c r="E270" s="82" t="s">
        <v>77</v>
      </c>
      <c r="F270" s="83"/>
      <c r="G270" s="27">
        <f>SUMIF(E109:E164,"=GRELS",G109:G164)</f>
        <v>1</v>
      </c>
      <c r="H270" s="7">
        <f>SUMIF(E109:E164,"=GRELS",H109:H164)</f>
        <v>3</v>
      </c>
      <c r="I270" s="7">
        <f>SUMIF(E109:E164,"=GRELS",I109:I164)</f>
        <v>1</v>
      </c>
      <c r="J270" s="7">
        <f>SUMIF(E109:E164,"=GRELS",J109:J164)</f>
        <v>1</v>
      </c>
      <c r="K270" s="7">
        <f>SUMIF(E109:E164,"=GRELS",K109:K164)</f>
        <v>0</v>
      </c>
      <c r="L270" s="7">
        <f>SUMIF(E109:E164,"=GRELS",L109:L164)</f>
        <v>0</v>
      </c>
      <c r="M270" s="7">
        <f>SUMIF(E109:E164,"=GRELS",M109:M164)</f>
        <v>1</v>
      </c>
      <c r="N270" s="7">
        <f>SUMIF(E109:E164,"=GRELS",N109:N164)</f>
        <v>0</v>
      </c>
      <c r="O270" s="7">
        <f>SUMIF(E109:E164,"=GRELS",O109:O164)</f>
        <v>0</v>
      </c>
      <c r="P270" s="7">
        <f>SUMIF(E109:E164,"=GRELS",P109:P164)</f>
        <v>1</v>
      </c>
      <c r="Q270" s="7">
        <f>SUMIF(E109:E164,"=GRELS",Q109:Q164)</f>
        <v>19</v>
      </c>
      <c r="R270" s="7">
        <f>SUMIF(E109:E164,"=GRELS",R109:R164)</f>
        <v>38</v>
      </c>
      <c r="S270" s="7">
        <f>SUMIF(E109:E164,"=GRELS",S109:S164)</f>
        <v>1</v>
      </c>
      <c r="T270" s="35">
        <f>SUMIF(E109:E164,"=GRELS",T109:T164)</f>
        <v>4</v>
      </c>
      <c r="U270" s="27">
        <f t="shared" si="29"/>
        <v>23</v>
      </c>
      <c r="V270" s="15">
        <f t="shared" si="30"/>
        <v>47</v>
      </c>
      <c r="W270">
        <f t="shared" si="31"/>
        <v>70</v>
      </c>
    </row>
    <row r="271" spans="2:23" ht="12.75">
      <c r="B271" s="72" t="s">
        <v>28</v>
      </c>
      <c r="C271" s="73"/>
      <c r="D271" s="74"/>
      <c r="E271" s="82" t="s">
        <v>82</v>
      </c>
      <c r="F271" s="83"/>
      <c r="G271" s="27">
        <f>SUMIF(E109:E164,"=GRHSS",G109:G164)</f>
        <v>0</v>
      </c>
      <c r="H271" s="7">
        <f>SUMIF(E109:E164,"=GRHSS",H109:H164)</f>
        <v>1</v>
      </c>
      <c r="I271" s="7">
        <f>SUMIF(E109:E164,"=GRHSS",I109:I164)</f>
        <v>1</v>
      </c>
      <c r="J271" s="7">
        <f>SUMIF(E109:E164,"=GRHSS",J109:J164)</f>
        <v>2</v>
      </c>
      <c r="K271" s="7">
        <f>SUMIF(E109:E164,"=GRHSS",K109:K164)</f>
        <v>1</v>
      </c>
      <c r="L271" s="7">
        <f>SUMIF(E109:E164,"=GRHSS",L109:L164)</f>
        <v>0</v>
      </c>
      <c r="M271" s="7">
        <f>SUMIF(E109:E164,"=GRHSS",M109:M164)</f>
        <v>0</v>
      </c>
      <c r="N271" s="7">
        <f>SUMIF(E109:E164,"=GRHSS",N109:N164)</f>
        <v>0</v>
      </c>
      <c r="O271" s="7">
        <f>SUMIF(E109:E164,"=GRHSS",O109:O164)</f>
        <v>0</v>
      </c>
      <c r="P271" s="7">
        <f>SUMIF(E109:E164,"=GRHSS",P109:P164)</f>
        <v>3</v>
      </c>
      <c r="Q271" s="7">
        <f>SUMIF(E109:E164,"=GRHSS",Q109:Q164)</f>
        <v>13</v>
      </c>
      <c r="R271" s="7">
        <f>SUMIF(E109:E164,"=GRHSS",R109:R164)</f>
        <v>77</v>
      </c>
      <c r="S271" s="7">
        <f>SUMIF(E109:E164,"=GRHSS",S109:S164)</f>
        <v>2</v>
      </c>
      <c r="T271" s="35">
        <f>SUMIF(E109:E164,"=GRHSS",T109:T164)</f>
        <v>5</v>
      </c>
      <c r="U271" s="27">
        <f t="shared" si="29"/>
        <v>17</v>
      </c>
      <c r="V271" s="15">
        <f t="shared" si="30"/>
        <v>88</v>
      </c>
      <c r="W271">
        <f t="shared" si="31"/>
        <v>105</v>
      </c>
    </row>
    <row r="272" spans="2:23" ht="12.75">
      <c r="B272" s="72" t="s">
        <v>29</v>
      </c>
      <c r="C272" s="73"/>
      <c r="D272" s="74"/>
      <c r="E272" s="82" t="s">
        <v>88</v>
      </c>
      <c r="F272" s="83"/>
      <c r="G272" s="27">
        <f>SUMIF(E109:E164,"=GRNUR",G109:G164)</f>
        <v>0</v>
      </c>
      <c r="H272" s="7">
        <f>SUMIF(E109:E164,"=GRNUR",H109:H164)</f>
        <v>0</v>
      </c>
      <c r="I272" s="7">
        <f>SUMIF(E109:E164,"=GRNUR",I109:I164)</f>
        <v>0</v>
      </c>
      <c r="J272" s="7">
        <f>SUMIF(E109:E164,"=GRNUR",J109:J164)</f>
        <v>0</v>
      </c>
      <c r="K272" s="7">
        <f>SUMIF(E109:E164,"=GRNUR",K109:K164)</f>
        <v>0</v>
      </c>
      <c r="L272" s="7">
        <f>SUMIF(E109:E164,"=GRNUR",L109:L164)</f>
        <v>0</v>
      </c>
      <c r="M272" s="7">
        <f>SUMIF(E109:E164,"=GRNUR",M109:M164)</f>
        <v>0</v>
      </c>
      <c r="N272" s="7">
        <f>SUMIF(E109:E164,"=GRNUR",N109:N164)</f>
        <v>0</v>
      </c>
      <c r="O272" s="7">
        <f>SUMIF(E109:E164,"=GRNUR",O109:O164)</f>
        <v>0</v>
      </c>
      <c r="P272" s="7">
        <f>SUMIF(E109:E164,"=GRNUR",P109:P164)</f>
        <v>1</v>
      </c>
      <c r="Q272" s="7">
        <f>SUMIF(E109:E164,"=GRNUR",Q109:Q164)</f>
        <v>1</v>
      </c>
      <c r="R272" s="7">
        <f>SUMIF(E109:E164,"=GRNUR",R109:R164)</f>
        <v>19</v>
      </c>
      <c r="S272" s="7">
        <f>SUMIF(E109:E164,"=GRNUR",S109:S164)</f>
        <v>1</v>
      </c>
      <c r="T272" s="35">
        <f>SUMIF(E109:E164,"=GRNUR",T109:T164)</f>
        <v>3</v>
      </c>
      <c r="U272" s="27">
        <f t="shared" si="29"/>
        <v>2</v>
      </c>
      <c r="V272" s="15">
        <f t="shared" si="30"/>
        <v>23</v>
      </c>
      <c r="W272">
        <f t="shared" si="31"/>
        <v>25</v>
      </c>
    </row>
    <row r="273" spans="2:23" ht="12.75">
      <c r="B273" s="90" t="s">
        <v>30</v>
      </c>
      <c r="C273" s="91"/>
      <c r="D273" s="91"/>
      <c r="E273" s="84" t="s">
        <v>87</v>
      </c>
      <c r="F273" s="85"/>
      <c r="G273" s="27">
        <f>SUMIF(E109:E164,"=GOCG",G109:G164)</f>
        <v>1</v>
      </c>
      <c r="H273" s="7">
        <f>SUMIF(E109:E164,"=GOCG",H109:H164)</f>
        <v>0</v>
      </c>
      <c r="I273" s="7">
        <f>SUMIF(E109:E164,"=GOEG",I109:I164)</f>
        <v>0</v>
      </c>
      <c r="J273" s="7">
        <f>SUMIF(E109:E164,"=GOCG",J109:J164)</f>
        <v>0</v>
      </c>
      <c r="K273" s="7">
        <f>SUMIF(E109:E164,"=GOCG",K109:K164)</f>
        <v>0</v>
      </c>
      <c r="L273" s="7">
        <f>SUMIF(E109:E164,"=GOCG",L109:L164)</f>
        <v>0</v>
      </c>
      <c r="M273" s="7">
        <f>SUMIF(E109:E164,"=GOCG",M109:M164)</f>
        <v>0</v>
      </c>
      <c r="N273" s="7">
        <f>SUMIF(E109:E164,"=GOCG",N109:N164)</f>
        <v>0</v>
      </c>
      <c r="O273" s="7">
        <f>SUMIF(E109:E164,"=GOCG",O109:O164)</f>
        <v>0</v>
      </c>
      <c r="P273" s="7">
        <f>SUMIF(E109:E164,"=GOCG",P109:P164)</f>
        <v>0</v>
      </c>
      <c r="Q273" s="7">
        <f>SUMIF(E109:E164,"=GOCG",Q109:Q164)</f>
        <v>3</v>
      </c>
      <c r="R273" s="7">
        <f>SUMIF(E109:E164,"=GOCG",R109:R164)</f>
        <v>1</v>
      </c>
      <c r="S273" s="7">
        <f>SUMIF(E109:E164,"=GOCG",S109:S164)</f>
        <v>1</v>
      </c>
      <c r="T273" s="35">
        <f>SUMIF(E109:E164,"=GOCG",T109:T164)</f>
        <v>2</v>
      </c>
      <c r="U273" s="27">
        <f t="shared" si="29"/>
        <v>5</v>
      </c>
      <c r="V273" s="15">
        <f t="shared" si="30"/>
        <v>3</v>
      </c>
      <c r="W273">
        <f t="shared" si="31"/>
        <v>8</v>
      </c>
    </row>
    <row r="274" spans="2:23" ht="12.75">
      <c r="B274" s="90" t="s">
        <v>31</v>
      </c>
      <c r="C274" s="91"/>
      <c r="D274" s="91"/>
      <c r="E274" s="84" t="s">
        <v>89</v>
      </c>
      <c r="F274" s="85"/>
      <c r="G274" s="27">
        <f>SUMIF(E109:E164,"=GRPH",G109:G164)</f>
        <v>4</v>
      </c>
      <c r="H274" s="7">
        <f>SUMIF(E109:E164,"=GRPH",H109:H164)</f>
        <v>5</v>
      </c>
      <c r="I274" s="7">
        <f>SUMIF(E109:E164,"=GRPH",I109:I164)</f>
        <v>0</v>
      </c>
      <c r="J274" s="7">
        <f>SUMIF(E109:E164,"=GRPH",J109:J164)</f>
        <v>0</v>
      </c>
      <c r="K274" s="7">
        <f>SUMIF(E109:E164,"=GRPH",K109:K164)</f>
        <v>0</v>
      </c>
      <c r="L274" s="7">
        <f>SUMIF(E109:E164,"=GRPH",L109:L164)</f>
        <v>0</v>
      </c>
      <c r="M274" s="7">
        <f>SUMIF(E109:E164,"=GRPH",M109:M164)</f>
        <v>1</v>
      </c>
      <c r="N274" s="7">
        <f>SUMIF(E109:E164,"=GRPH",N109:N164)</f>
        <v>0</v>
      </c>
      <c r="O274" s="7">
        <f>SUMIF(E109:E164,"=GRPH",O109:O164)</f>
        <v>0</v>
      </c>
      <c r="P274" s="7">
        <f>SUMIF(E109:E164,"=GRPH",P109:P164)</f>
        <v>0</v>
      </c>
      <c r="Q274" s="7">
        <f>SUMIF(E109:E164,"=GRPH",Q109:Q164)</f>
        <v>1</v>
      </c>
      <c r="R274" s="7">
        <f>SUMIF(E109:E164,"=GRPH",R109:R164)</f>
        <v>0</v>
      </c>
      <c r="S274" s="7">
        <f>SUMIF(E109:E164,"=GRPH",S109:S164)</f>
        <v>0</v>
      </c>
      <c r="T274" s="35">
        <f>SUMIF(E109:E164,"=GRPH",T109:T164)</f>
        <v>0</v>
      </c>
      <c r="U274" s="27">
        <f>G274+I274+K274+M274+O274+Q274+S274</f>
        <v>6</v>
      </c>
      <c r="V274" s="15">
        <f>H274+J274+L274+N274+P274+R274+T274</f>
        <v>5</v>
      </c>
      <c r="W274">
        <f>U274+V274</f>
        <v>11</v>
      </c>
    </row>
    <row r="275" spans="2:23" ht="12.75">
      <c r="B275" s="92" t="s">
        <v>52</v>
      </c>
      <c r="C275" s="93"/>
      <c r="D275" s="93"/>
      <c r="E275" s="86" t="s">
        <v>45</v>
      </c>
      <c r="F275" s="87"/>
      <c r="G275" s="28">
        <f>SUMIF(E109:E164,"=GS",G109:G164)</f>
        <v>0</v>
      </c>
      <c r="H275" s="16">
        <f>SUMIF(E109:E164,"=GS",H109:H164)</f>
        <v>0</v>
      </c>
      <c r="I275" s="16">
        <f>SUMIF(E109:E164,"=GS",I109:I164)</f>
        <v>1</v>
      </c>
      <c r="J275" s="16">
        <f>SUMIF(E109:E164,"=GS",J109:J164)</f>
        <v>0</v>
      </c>
      <c r="K275" s="16">
        <f>SUMIF(E109:E164,"=GS",K109:K164)</f>
        <v>0</v>
      </c>
      <c r="L275" s="16">
        <f>SUMIF(E109:E164,"=GS",L109:L164)</f>
        <v>0</v>
      </c>
      <c r="M275" s="16">
        <f>SUMIF(E109:E164,"=GS",M109:M164)</f>
        <v>0</v>
      </c>
      <c r="N275" s="16">
        <f>SUMIF(E109:E164,"=GS",N109:N164)</f>
        <v>0</v>
      </c>
      <c r="O275" s="16">
        <f>SUMIF(E109:E164,"=GS",O109:O164)</f>
        <v>1</v>
      </c>
      <c r="P275" s="16">
        <f>SUMIF(E109:E164,"=GS",P109:P164)</f>
        <v>0</v>
      </c>
      <c r="Q275" s="16">
        <f>SUMIF(E109:E164,"=GS",Q109:Q164)</f>
        <v>1</v>
      </c>
      <c r="R275" s="16">
        <f>SUMIF(E109:E164,"=GS",R109:R164)</f>
        <v>9</v>
      </c>
      <c r="S275" s="16">
        <f>SUMIF(E109:E164,"=GS",S109:S164)</f>
        <v>1</v>
      </c>
      <c r="T275" s="39">
        <f>SUMIF(E109:E164,"=GS",T109:T164)</f>
        <v>0</v>
      </c>
      <c r="U275" s="28">
        <f t="shared" si="29"/>
        <v>4</v>
      </c>
      <c r="V275" s="18">
        <f t="shared" si="30"/>
        <v>9</v>
      </c>
      <c r="W275">
        <f t="shared" si="31"/>
        <v>13</v>
      </c>
    </row>
    <row r="276" spans="2:23" ht="12.75">
      <c r="B276" s="32" t="s">
        <v>32</v>
      </c>
      <c r="G276">
        <f>SUM(G267:G275)</f>
        <v>34</v>
      </c>
      <c r="H276">
        <f>SUM(H267:H275)</f>
        <v>27</v>
      </c>
      <c r="I276">
        <f>SUM(I267:I275)</f>
        <v>3</v>
      </c>
      <c r="J276">
        <f>SUM(J267:J275)</f>
        <v>5</v>
      </c>
      <c r="K276">
        <f aca="true" t="shared" si="32" ref="K276:W276">SUM(K267:K275)</f>
        <v>1</v>
      </c>
      <c r="L276">
        <f t="shared" si="32"/>
        <v>1</v>
      </c>
      <c r="M276">
        <f t="shared" si="32"/>
        <v>8</v>
      </c>
      <c r="N276">
        <f t="shared" si="32"/>
        <v>3</v>
      </c>
      <c r="O276">
        <f t="shared" si="32"/>
        <v>4</v>
      </c>
      <c r="P276">
        <f t="shared" si="32"/>
        <v>8</v>
      </c>
      <c r="Q276" s="44">
        <f t="shared" si="32"/>
        <v>109</v>
      </c>
      <c r="R276" s="44">
        <f t="shared" si="32"/>
        <v>240</v>
      </c>
      <c r="S276" s="44">
        <f t="shared" si="32"/>
        <v>20</v>
      </c>
      <c r="T276" s="44">
        <f t="shared" si="32"/>
        <v>30</v>
      </c>
      <c r="U276">
        <f t="shared" si="32"/>
        <v>179</v>
      </c>
      <c r="V276">
        <f t="shared" si="32"/>
        <v>314</v>
      </c>
      <c r="W276">
        <f t="shared" si="32"/>
        <v>493</v>
      </c>
    </row>
    <row r="277" spans="2:20" ht="12.75">
      <c r="B277" s="32"/>
      <c r="Q277" s="44"/>
      <c r="R277" s="44"/>
      <c r="S277" s="44"/>
      <c r="T277" s="44"/>
    </row>
    <row r="279" spans="3:22" ht="12.75">
      <c r="C279" s="3" t="s">
        <v>20</v>
      </c>
      <c r="G279" s="68" t="s">
        <v>12</v>
      </c>
      <c r="H279" s="68"/>
      <c r="I279" s="68" t="s">
        <v>14</v>
      </c>
      <c r="J279" s="68"/>
      <c r="K279" s="68" t="s">
        <v>13</v>
      </c>
      <c r="L279" s="68"/>
      <c r="M279" s="68" t="s">
        <v>15</v>
      </c>
      <c r="N279" s="68"/>
      <c r="O279" s="68" t="s">
        <v>6</v>
      </c>
      <c r="P279" s="68"/>
      <c r="Q279" s="68" t="s">
        <v>7</v>
      </c>
      <c r="R279" s="68"/>
      <c r="S279" s="68" t="s">
        <v>8</v>
      </c>
      <c r="T279" s="68"/>
      <c r="U279" s="68" t="s">
        <v>16</v>
      </c>
      <c r="V279" s="68"/>
    </row>
    <row r="280" spans="2:23" ht="12.75">
      <c r="B280" s="3" t="s">
        <v>174</v>
      </c>
      <c r="E280" s="31" t="s">
        <v>175</v>
      </c>
      <c r="G280" s="25" t="s">
        <v>0</v>
      </c>
      <c r="H280" s="25" t="s">
        <v>9</v>
      </c>
      <c r="I280" s="25" t="s">
        <v>0</v>
      </c>
      <c r="J280" s="25" t="s">
        <v>9</v>
      </c>
      <c r="K280" s="25" t="s">
        <v>0</v>
      </c>
      <c r="L280" s="25" t="s">
        <v>9</v>
      </c>
      <c r="M280" s="25" t="s">
        <v>0</v>
      </c>
      <c r="N280" s="25" t="s">
        <v>9</v>
      </c>
      <c r="O280" s="25" t="s">
        <v>0</v>
      </c>
      <c r="P280" s="25" t="s">
        <v>9</v>
      </c>
      <c r="Q280" s="25" t="s">
        <v>0</v>
      </c>
      <c r="R280" s="25" t="s">
        <v>9</v>
      </c>
      <c r="S280" s="25" t="s">
        <v>0</v>
      </c>
      <c r="T280" s="25" t="s">
        <v>9</v>
      </c>
      <c r="U280" s="25" t="s">
        <v>0</v>
      </c>
      <c r="V280" s="25" t="s">
        <v>9</v>
      </c>
      <c r="W280" s="29" t="s">
        <v>4</v>
      </c>
    </row>
    <row r="281" spans="2:23" ht="12.75">
      <c r="B281" s="69" t="s">
        <v>24</v>
      </c>
      <c r="C281" s="70"/>
      <c r="D281" s="71"/>
      <c r="E281" s="78" t="s">
        <v>75</v>
      </c>
      <c r="F281" s="79"/>
      <c r="G281" s="26">
        <f>SUMIF(E174:E198,"=GRAS",G174:G198)</f>
        <v>3</v>
      </c>
      <c r="H281" s="12">
        <f>SUMIF(E174:E198,"=GRAS",H174:H198)</f>
        <v>2</v>
      </c>
      <c r="I281" s="12">
        <f>SUMIF(E174:E198,"=GRAS",I174:I198)</f>
        <v>0</v>
      </c>
      <c r="J281" s="12">
        <f>SUMIF(E174:E198,"=GRAS",J174:J198)</f>
        <v>0</v>
      </c>
      <c r="K281" s="12">
        <f>SUMIF(E174:E198,"=GRAS",K174:K198)</f>
        <v>0</v>
      </c>
      <c r="L281" s="12">
        <f>SUMIF(E174:E198,"=GRAS",L174:L198)</f>
        <v>0</v>
      </c>
      <c r="M281" s="12">
        <f>SUMIF(E174:E198,"=GRAS",M174:M198)</f>
        <v>0</v>
      </c>
      <c r="N281" s="12">
        <f>SUMIF(E174:E198,"=GRAS",N174:N198)</f>
        <v>1</v>
      </c>
      <c r="O281" s="12">
        <f>SUMIF(E174:E198,"=GRAS",O174:O198)</f>
        <v>0</v>
      </c>
      <c r="P281" s="12">
        <f>SUMIF(E174:E198,"=GRAS",P174:P198)</f>
        <v>0</v>
      </c>
      <c r="Q281" s="12">
        <f>SUMIF(E174:E198,"=GRAS",Q174:Q198)</f>
        <v>3</v>
      </c>
      <c r="R281" s="12">
        <f>SUMIF(E174:E198,"=GRAS",R174:R198)</f>
        <v>14</v>
      </c>
      <c r="S281" s="12">
        <f>SUMIF(E174:E198,"=GRAS",S174:S198)</f>
        <v>1</v>
      </c>
      <c r="T281" s="38">
        <f>SUMIF(E174:E198,"=GRAS",T174:T198)</f>
        <v>2</v>
      </c>
      <c r="U281" s="26">
        <f aca="true" t="shared" si="33" ref="U281:U288">G281+I281+K281+M281+O281+Q281+S281</f>
        <v>7</v>
      </c>
      <c r="V281" s="14">
        <f aca="true" t="shared" si="34" ref="V281:V288">H281+J281+L281+N281+P281+R281+T281</f>
        <v>19</v>
      </c>
      <c r="W281">
        <f aca="true" t="shared" si="35" ref="W281:W288">U281+V281</f>
        <v>26</v>
      </c>
    </row>
    <row r="282" spans="2:23" ht="12.75">
      <c r="B282" s="72" t="s">
        <v>25</v>
      </c>
      <c r="C282" s="73"/>
      <c r="D282" s="74"/>
      <c r="E282" s="80" t="s">
        <v>90</v>
      </c>
      <c r="F282" s="81"/>
      <c r="G282" s="27">
        <f>SUMIF(E174:E198,"=GRBUS",G174:G198)</f>
        <v>0</v>
      </c>
      <c r="H282" s="7">
        <f>SUMIF(E174:E198,"=GRBUS",H174:H198)</f>
        <v>1</v>
      </c>
      <c r="I282" s="7">
        <f>SUMIF(E174:E198,"=GRBUS",I174:I198)</f>
        <v>0</v>
      </c>
      <c r="J282" s="7">
        <f>SUMIF(E174:E198,"=GRBUS",J174:J198)</f>
        <v>0</v>
      </c>
      <c r="K282" s="7">
        <f>SUMIF(E174:E198,"=GRBUS",K174:K198)</f>
        <v>0</v>
      </c>
      <c r="L282" s="7">
        <f>SUMIF(E174:E198,"=GRBUS",L174:L198)</f>
        <v>0</v>
      </c>
      <c r="M282" s="7">
        <f>SUMIF(E174:E198,"=GRBUS",M174:M198)</f>
        <v>0</v>
      </c>
      <c r="N282" s="7">
        <f>SUMIF(E174:E198,"=GRBUS",N174:N198)</f>
        <v>0</v>
      </c>
      <c r="O282" s="7">
        <f>SUMIF(E174:E198,"=GRBUS",O174:O198)</f>
        <v>0</v>
      </c>
      <c r="P282" s="7">
        <f>SUMIF(E174:E198,"=GRBUS",P174:P198)</f>
        <v>0</v>
      </c>
      <c r="Q282" s="7">
        <f>SUMIF(E174:E198,"=GRBUS",Q174:Q198)</f>
        <v>1</v>
      </c>
      <c r="R282" s="7">
        <f>SUMIF(E174:E198,"=GRBUS",R174:R198)</f>
        <v>1</v>
      </c>
      <c r="S282" s="7">
        <f>SUMIF(E174:E198,"=GRBUS",S174:S198)</f>
        <v>0</v>
      </c>
      <c r="T282" s="35">
        <f>SUMIF(E174:E198,"=GRBUS",T174:T198)</f>
        <v>0</v>
      </c>
      <c r="U282" s="27">
        <f t="shared" si="33"/>
        <v>1</v>
      </c>
      <c r="V282" s="15">
        <f t="shared" si="34"/>
        <v>2</v>
      </c>
      <c r="W282">
        <f t="shared" si="35"/>
        <v>3</v>
      </c>
    </row>
    <row r="283" spans="2:23" ht="12.75">
      <c r="B283" s="72" t="s">
        <v>26</v>
      </c>
      <c r="C283" s="73"/>
      <c r="D283" s="74"/>
      <c r="E283" s="80" t="s">
        <v>83</v>
      </c>
      <c r="F283" s="81"/>
      <c r="G283" s="27">
        <f>SUMIF(E174:E198,"=GRENG",G174:G198)</f>
        <v>5</v>
      </c>
      <c r="H283" s="7">
        <f>SUMIF(E174:E198,"=GRENG",H174:H198)</f>
        <v>2</v>
      </c>
      <c r="I283" s="7">
        <f>SUMIF(E174:E198,"=GRENG",I174:I198)</f>
        <v>0</v>
      </c>
      <c r="J283" s="7">
        <f>SUMIF(E174:E198,"=GRENG",J174:J198)</f>
        <v>0</v>
      </c>
      <c r="K283" s="7">
        <f>SUMIF(E174:E198,"=GRENG",K174:K198)</f>
        <v>0</v>
      </c>
      <c r="L283" s="7">
        <f>SUMIF(E174:E198,"=GRENG",L174:L198)</f>
        <v>0</v>
      </c>
      <c r="M283" s="7">
        <f>SUMIF(E174:E198,"=GRENG",M174:M198)</f>
        <v>0</v>
      </c>
      <c r="N283" s="7">
        <f>SUMIF(E174:E198,"=GRENG",N174:N198)</f>
        <v>0</v>
      </c>
      <c r="O283" s="7">
        <f>SUMIF(E174:E198,"=GRENG",O174:O198)</f>
        <v>0</v>
      </c>
      <c r="P283" s="7">
        <f>SUMIF(E174:E198,"=GRENG",P174:P198)</f>
        <v>0</v>
      </c>
      <c r="Q283" s="7">
        <f>SUMIF(E174:E198,"=GRENG",Q174:Q198)</f>
        <v>3</v>
      </c>
      <c r="R283" s="7">
        <f>SUMIF(E174:E198,"=GRENG",R174:R198)</f>
        <v>0</v>
      </c>
      <c r="S283" s="7">
        <f>SUMIF(E174:E198,"=GRENG",S174:S198)</f>
        <v>0</v>
      </c>
      <c r="T283" s="35">
        <f>SUMIF(E174:E198,"=GRENG",T174:T198)</f>
        <v>0</v>
      </c>
      <c r="U283" s="27">
        <f t="shared" si="33"/>
        <v>8</v>
      </c>
      <c r="V283" s="15">
        <f t="shared" si="34"/>
        <v>2</v>
      </c>
      <c r="W283">
        <f t="shared" si="35"/>
        <v>10</v>
      </c>
    </row>
    <row r="284" spans="2:23" ht="12.75">
      <c r="B284" s="72" t="s">
        <v>27</v>
      </c>
      <c r="C284" s="73"/>
      <c r="D284" s="74"/>
      <c r="E284" s="82" t="s">
        <v>77</v>
      </c>
      <c r="F284" s="83"/>
      <c r="G284" s="27">
        <f>SUMIF(E174:E198,"=GRELS",G174:G198)</f>
        <v>4</v>
      </c>
      <c r="H284" s="7">
        <f>SUMIF(E174:E198,"=GRELS",H174:H198)</f>
        <v>2</v>
      </c>
      <c r="I284" s="7">
        <f>SUMIF(E174:E198,"=GRELS",I174:I198)</f>
        <v>0</v>
      </c>
      <c r="J284" s="7">
        <f>SUMIF(E174:E198,"=GRELS",J174:J198)</f>
        <v>0</v>
      </c>
      <c r="K284" s="7">
        <f>SUMIF(E174:E198,"=GRELS",K174:K198)</f>
        <v>0</v>
      </c>
      <c r="L284" s="7">
        <f>SUMIF(E174:E198,"=GRELS",L174:L198)</f>
        <v>0</v>
      </c>
      <c r="M284" s="7">
        <f>SUMIF(E174:E198,"=GRELS",M174:M198)</f>
        <v>0</v>
      </c>
      <c r="N284" s="7">
        <f>SUMIF(E174:E198,"=GRELS",N174:N198)</f>
        <v>0</v>
      </c>
      <c r="O284" s="7">
        <f>SUMIF(E174:E198,"=GRELS",O174:O198)</f>
        <v>0</v>
      </c>
      <c r="P284" s="7">
        <f>SUMIF(E174:E198,"=GRELS",P174:P198)</f>
        <v>0</v>
      </c>
      <c r="Q284" s="7">
        <f>SUMIF(E174:E198,"=GRELS",Q174:Q198)</f>
        <v>2</v>
      </c>
      <c r="R284" s="7">
        <f>SUMIF(E174:E198,"=GRELS",R174:R198)</f>
        <v>9</v>
      </c>
      <c r="S284" s="7">
        <f>SUMIF(E174:E198,"=GRELS",S174:S198)</f>
        <v>1</v>
      </c>
      <c r="T284" s="35">
        <f>SUMIF(E174:E198,"=GRELS",T174:T198)</f>
        <v>0</v>
      </c>
      <c r="U284" s="27">
        <f t="shared" si="33"/>
        <v>7</v>
      </c>
      <c r="V284" s="15">
        <f t="shared" si="34"/>
        <v>11</v>
      </c>
      <c r="W284">
        <f t="shared" si="35"/>
        <v>18</v>
      </c>
    </row>
    <row r="285" spans="2:23" ht="12.75">
      <c r="B285" s="72" t="s">
        <v>28</v>
      </c>
      <c r="C285" s="73"/>
      <c r="D285" s="74"/>
      <c r="E285" s="82" t="s">
        <v>82</v>
      </c>
      <c r="F285" s="83"/>
      <c r="G285" s="27">
        <f>SUMIF(E174:E198,"=GRHSS",G174:G198)</f>
        <v>0</v>
      </c>
      <c r="H285" s="7">
        <f>SUMIF(E174:E198,"=GRHSS",H174:H198)</f>
        <v>0</v>
      </c>
      <c r="I285" s="7">
        <f>SUMIF(E174:E198,"=GRHSS",I174:I198)</f>
        <v>0</v>
      </c>
      <c r="J285" s="7">
        <f>SUMIF(E174:E198,"=GRHSS",J174:J198)</f>
        <v>0</v>
      </c>
      <c r="K285" s="7">
        <f>SUMIF(E174:E198,"=GRHSS",K174:K198)</f>
        <v>0</v>
      </c>
      <c r="L285" s="7">
        <f>SUMIF(E174:E198,"=GRHSS",L174:L198)</f>
        <v>0</v>
      </c>
      <c r="M285" s="7">
        <f>SUMIF(E174:E198,"=GRHSS",M174:M198)</f>
        <v>0</v>
      </c>
      <c r="N285" s="7">
        <f>SUMIF(E174:E198,"=GRHSS",N174:N198)</f>
        <v>0</v>
      </c>
      <c r="O285" s="7">
        <f>SUMIF(E174:E198,"=GRHSS",O174:O198)</f>
        <v>0</v>
      </c>
      <c r="P285" s="7">
        <f>SUMIF(E174:E198,"=GRHSS",P174:P198)</f>
        <v>0</v>
      </c>
      <c r="Q285" s="7">
        <f>SUMIF(E174:E198,"=GRHSS",Q174:Q198)</f>
        <v>0</v>
      </c>
      <c r="R285" s="7">
        <f>SUMIF(E174:E198,"=GRHSS",R174:R198)</f>
        <v>0</v>
      </c>
      <c r="S285" s="7">
        <f>SUMIF(E174:E198,"=GRHSS",S174:S198)</f>
        <v>0</v>
      </c>
      <c r="T285" s="35">
        <f>SUMIF(E174:E198,"=GRHSS",T174:T198)</f>
        <v>0</v>
      </c>
      <c r="U285" s="27">
        <f t="shared" si="33"/>
        <v>0</v>
      </c>
      <c r="V285" s="15">
        <f t="shared" si="34"/>
        <v>0</v>
      </c>
      <c r="W285">
        <f t="shared" si="35"/>
        <v>0</v>
      </c>
    </row>
    <row r="286" spans="2:23" ht="12.75">
      <c r="B286" s="72" t="s">
        <v>29</v>
      </c>
      <c r="C286" s="73"/>
      <c r="D286" s="74"/>
      <c r="E286" s="82" t="s">
        <v>88</v>
      </c>
      <c r="F286" s="83"/>
      <c r="G286" s="27">
        <f>SUMIF(E174:E198,"=GRNUR",G174:G198)</f>
        <v>0</v>
      </c>
      <c r="H286" s="7">
        <f>SUMIF(E174:E198,"=GRNUR",H174:H198)</f>
        <v>0</v>
      </c>
      <c r="I286" s="7">
        <f>SUMIF(E174:E198,"=GRNUR",I174:I198)</f>
        <v>0</v>
      </c>
      <c r="J286" s="7">
        <f>SUMIF(E174:E198,"=GRNUR",J174:J198)</f>
        <v>0</v>
      </c>
      <c r="K286" s="7">
        <f>SUMIF(E174:E198,"=GRNUR",K174:K198)</f>
        <v>0</v>
      </c>
      <c r="L286" s="7">
        <f>SUMIF(E174:E198,"=GRNUR",L174:L198)</f>
        <v>0</v>
      </c>
      <c r="M286" s="7">
        <f>SUMIF(E174:E198,"=GRNUR",M174:M198)</f>
        <v>0</v>
      </c>
      <c r="N286" s="7">
        <f>SUMIF(E174:E198,"=GRNUR",N174:N198)</f>
        <v>0</v>
      </c>
      <c r="O286" s="7">
        <f>SUMIF(E174:E198,"=GRNUR",O174:O198)</f>
        <v>0</v>
      </c>
      <c r="P286" s="7">
        <f>SUMIF(E174:E198,"=GRNUR",P174:P198)</f>
        <v>0</v>
      </c>
      <c r="Q286" s="7">
        <f>SUMIF(E174:E198,"GRNUR",Q174:Q198)</f>
        <v>0</v>
      </c>
      <c r="R286" s="7">
        <f>SUMIF(E174:E198,"=GRNUR",R174:R198)</f>
        <v>0</v>
      </c>
      <c r="S286" s="7">
        <f>SUMIF(E174:E198,"=GRNUR",S174:S198)</f>
        <v>0</v>
      </c>
      <c r="T286" s="35">
        <f>SUMIF(E174:E198,"=GRNUR",T174:T198)</f>
        <v>0</v>
      </c>
      <c r="U286" s="27">
        <f t="shared" si="33"/>
        <v>0</v>
      </c>
      <c r="V286" s="15">
        <f t="shared" si="34"/>
        <v>0</v>
      </c>
      <c r="W286">
        <f t="shared" si="35"/>
        <v>0</v>
      </c>
    </row>
    <row r="287" spans="2:23" ht="12.75">
      <c r="B287" s="72" t="s">
        <v>30</v>
      </c>
      <c r="C287" s="73"/>
      <c r="D287" s="74"/>
      <c r="E287" s="84" t="s">
        <v>87</v>
      </c>
      <c r="F287" s="85"/>
      <c r="G287" s="27">
        <f>SUMIF(E174:E198,"=GOCG",G174:G198)</f>
        <v>2</v>
      </c>
      <c r="H287" s="7">
        <f>SUMIF(E174:E198,"=GOCG",H174:H198)</f>
        <v>0</v>
      </c>
      <c r="I287" s="7">
        <f>SUMIF(E174:E198,"=GOCG",I174:I198)</f>
        <v>0</v>
      </c>
      <c r="J287" s="7">
        <f>SUMIF(E174:E198,"=GOCG",J174:J198)</f>
        <v>0</v>
      </c>
      <c r="K287" s="7">
        <f>SUMIF(E174:E198,"=GOCG",K174:K198)</f>
        <v>0</v>
      </c>
      <c r="L287" s="7">
        <f>SUMIF(E174:E198,"=GOCG",L174:L198)</f>
        <v>0</v>
      </c>
      <c r="M287" s="7">
        <f>SUMIF(E174:E198,"=GOCG",M174:M198)</f>
        <v>0</v>
      </c>
      <c r="N287" s="7">
        <f>SUMIF(E174:E198,"=GOCG",N174:N198)</f>
        <v>0</v>
      </c>
      <c r="O287" s="7">
        <f>SUMIF(E174:E198,"=GOCG",O174:O198)</f>
        <v>0</v>
      </c>
      <c r="P287" s="7">
        <f>SUMIF(E174:E198,"=GOCG",P174:P198)</f>
        <v>0</v>
      </c>
      <c r="Q287" s="7">
        <f>SUMIF(E174:E198,"=GOCG",Q174:Q198)</f>
        <v>1</v>
      </c>
      <c r="R287" s="7">
        <f>SUMIF(E174:E198,"=GOCG",R174:R198)</f>
        <v>1</v>
      </c>
      <c r="S287" s="7">
        <f>SUMIF(E174:E198,"=GOCG",S174:S198)</f>
        <v>0</v>
      </c>
      <c r="T287" s="35">
        <f>SUMIF(E174:E198,"=GOCG",T174:T198)</f>
        <v>0</v>
      </c>
      <c r="U287" s="27">
        <f t="shared" si="33"/>
        <v>3</v>
      </c>
      <c r="V287" s="15">
        <f t="shared" si="34"/>
        <v>1</v>
      </c>
      <c r="W287">
        <f t="shared" si="35"/>
        <v>4</v>
      </c>
    </row>
    <row r="288" spans="2:23" ht="12.75">
      <c r="B288" s="75" t="s">
        <v>31</v>
      </c>
      <c r="C288" s="76"/>
      <c r="D288" s="77"/>
      <c r="E288" s="86" t="s">
        <v>89</v>
      </c>
      <c r="F288" s="87"/>
      <c r="G288" s="28">
        <f>SUMIF(E174:E198,"=GRPH",G174:G198)</f>
        <v>2</v>
      </c>
      <c r="H288" s="16">
        <f>SUMIF(E174:E198,"=GRPH",H174:H198)</f>
        <v>1</v>
      </c>
      <c r="I288" s="16">
        <f>SUMIF(E174:E198,"=GRPH",I174:I198)</f>
        <v>0</v>
      </c>
      <c r="J288" s="16">
        <f>SUMIF(E174:E198,"=GRPH",J174:J198)</f>
        <v>0</v>
      </c>
      <c r="K288" s="16">
        <f>SUMIF(E174:E198,"=GRPH",K174:K198)</f>
        <v>0</v>
      </c>
      <c r="L288" s="16">
        <f>SUMIF(E174:E198,"=GRPH",L174:L198)</f>
        <v>0</v>
      </c>
      <c r="M288" s="16">
        <f>SUMIF(E174:E198,"=GRPH",M174:M198)</f>
        <v>0</v>
      </c>
      <c r="N288" s="16">
        <f>SUMIF(E174:E198,"=GRPH",N174:N198)</f>
        <v>0</v>
      </c>
      <c r="O288" s="16">
        <f>SUMIF(E174:E198,"=GRPH",O174:O198)</f>
        <v>0</v>
      </c>
      <c r="P288" s="16">
        <f>SUMIF(E174:E198,"=GRPH",P174:P198)</f>
        <v>0</v>
      </c>
      <c r="Q288" s="16">
        <f>SUMIF(E174:E198,"=GRPH",Q174:Q198)</f>
        <v>3</v>
      </c>
      <c r="R288" s="16">
        <f>SUMIF(E174:E198,"=GRPH",R174:R198)</f>
        <v>0</v>
      </c>
      <c r="S288" s="16">
        <f>SUMIF(E174:E198,"=GRPH",S174:S198)</f>
        <v>0</v>
      </c>
      <c r="T288" s="39">
        <f>SUMIF(E174:E198,"=GRPH",T174:T198)</f>
        <v>0</v>
      </c>
      <c r="U288" s="28">
        <f t="shared" si="33"/>
        <v>5</v>
      </c>
      <c r="V288" s="18">
        <f t="shared" si="34"/>
        <v>1</v>
      </c>
      <c r="W288">
        <f t="shared" si="35"/>
        <v>6</v>
      </c>
    </row>
    <row r="289" spans="2:23" ht="12.75">
      <c r="B289" s="32" t="s">
        <v>32</v>
      </c>
      <c r="G289">
        <f aca="true" t="shared" si="36" ref="G289:W289">SUM(G281:G288)</f>
        <v>16</v>
      </c>
      <c r="H289">
        <f t="shared" si="36"/>
        <v>8</v>
      </c>
      <c r="I289">
        <f t="shared" si="36"/>
        <v>0</v>
      </c>
      <c r="J289">
        <f t="shared" si="36"/>
        <v>0</v>
      </c>
      <c r="K289">
        <f t="shared" si="36"/>
        <v>0</v>
      </c>
      <c r="L289">
        <f t="shared" si="36"/>
        <v>0</v>
      </c>
      <c r="M289">
        <f t="shared" si="36"/>
        <v>0</v>
      </c>
      <c r="N289">
        <f t="shared" si="36"/>
        <v>1</v>
      </c>
      <c r="O289">
        <f t="shared" si="36"/>
        <v>0</v>
      </c>
      <c r="P289">
        <f t="shared" si="36"/>
        <v>0</v>
      </c>
      <c r="Q289">
        <f t="shared" si="36"/>
        <v>13</v>
      </c>
      <c r="R289">
        <f t="shared" si="36"/>
        <v>25</v>
      </c>
      <c r="S289">
        <f t="shared" si="36"/>
        <v>2</v>
      </c>
      <c r="T289">
        <f t="shared" si="36"/>
        <v>2</v>
      </c>
      <c r="U289">
        <f t="shared" si="36"/>
        <v>31</v>
      </c>
      <c r="V289">
        <f t="shared" si="36"/>
        <v>36</v>
      </c>
      <c r="W289">
        <f t="shared" si="36"/>
        <v>67</v>
      </c>
    </row>
    <row r="290" ht="12.75">
      <c r="B290" s="32"/>
    </row>
    <row r="292" spans="3:22" ht="12.75">
      <c r="C292" s="3" t="s">
        <v>19</v>
      </c>
      <c r="G292" s="68" t="s">
        <v>12</v>
      </c>
      <c r="H292" s="68"/>
      <c r="I292" s="68" t="s">
        <v>14</v>
      </c>
      <c r="J292" s="68"/>
      <c r="K292" s="68" t="s">
        <v>13</v>
      </c>
      <c r="L292" s="68"/>
      <c r="M292" s="68" t="s">
        <v>15</v>
      </c>
      <c r="N292" s="68"/>
      <c r="O292" s="68" t="s">
        <v>6</v>
      </c>
      <c r="P292" s="68"/>
      <c r="Q292" s="68" t="s">
        <v>7</v>
      </c>
      <c r="R292" s="68"/>
      <c r="S292" s="68" t="s">
        <v>8</v>
      </c>
      <c r="T292" s="68"/>
      <c r="U292" s="68" t="s">
        <v>16</v>
      </c>
      <c r="V292" s="68"/>
    </row>
    <row r="293" spans="2:23" ht="12.75">
      <c r="B293" s="3" t="s">
        <v>174</v>
      </c>
      <c r="E293" s="31" t="s">
        <v>175</v>
      </c>
      <c r="G293" s="25" t="s">
        <v>0</v>
      </c>
      <c r="H293" s="25" t="s">
        <v>9</v>
      </c>
      <c r="I293" s="25" t="s">
        <v>0</v>
      </c>
      <c r="J293" s="25" t="s">
        <v>9</v>
      </c>
      <c r="K293" s="25" t="s">
        <v>0</v>
      </c>
      <c r="L293" s="25" t="s">
        <v>9</v>
      </c>
      <c r="M293" s="25" t="s">
        <v>0</v>
      </c>
      <c r="N293" s="25" t="s">
        <v>9</v>
      </c>
      <c r="O293" s="25" t="s">
        <v>0</v>
      </c>
      <c r="P293" s="25" t="s">
        <v>9</v>
      </c>
      <c r="Q293" s="25" t="s">
        <v>0</v>
      </c>
      <c r="R293" s="25" t="s">
        <v>9</v>
      </c>
      <c r="S293" s="25" t="s">
        <v>0</v>
      </c>
      <c r="T293" s="25" t="s">
        <v>9</v>
      </c>
      <c r="U293" s="25" t="s">
        <v>0</v>
      </c>
      <c r="V293" s="25" t="s">
        <v>9</v>
      </c>
      <c r="W293" s="29" t="s">
        <v>4</v>
      </c>
    </row>
    <row r="294" spans="2:23" ht="12.75">
      <c r="B294" s="94" t="s">
        <v>31</v>
      </c>
      <c r="C294" s="95"/>
      <c r="D294" s="95"/>
      <c r="E294" s="96" t="s">
        <v>89</v>
      </c>
      <c r="F294" s="97"/>
      <c r="G294" s="42">
        <f>SUMIF(E208:E208,"=PHARM",G208:G208)</f>
        <v>0</v>
      </c>
      <c r="H294" s="22">
        <f>SUMIF(E208:E208,"=PHARM",H208:H208)</f>
        <v>0</v>
      </c>
      <c r="I294" s="22">
        <f>SUMIF(E208:E208,"=PHARM",I208:I208)</f>
        <v>1</v>
      </c>
      <c r="J294" s="22">
        <f>SUMIF(E208:E208,"=PHARM",J208:J208)</f>
        <v>4</v>
      </c>
      <c r="K294" s="22">
        <f>SUMIF(E208:E208,"=PHARM",K208:K208)</f>
        <v>0</v>
      </c>
      <c r="L294" s="22">
        <f>SUMIF(E208:E208,"=PHARM",L208:L208)</f>
        <v>0</v>
      </c>
      <c r="M294" s="22">
        <f>SUMIF(E208:E208,"=PHARM",M208:M208)</f>
        <v>1</v>
      </c>
      <c r="N294" s="22">
        <f>SUMIF(E208:E208,"=PHARM",N208:N208)</f>
        <v>3</v>
      </c>
      <c r="O294" s="22">
        <f>SUMIF(E208:E208,"=PHARM",O208:O208)</f>
        <v>1</v>
      </c>
      <c r="P294" s="22">
        <f>SUMIF(E208:E208,"=PHARM",P208:P208)</f>
        <v>1</v>
      </c>
      <c r="Q294" s="22">
        <f>SUMIF(E208:E208,"=PHARM",Q208:Q208)</f>
        <v>24</v>
      </c>
      <c r="R294" s="22">
        <f>SUMIF(E208:E208,"=PHARM",R208:R208)</f>
        <v>48</v>
      </c>
      <c r="S294" s="22">
        <f>SUMIF(E208:E208,"=PHARM",S208:S208)</f>
        <v>0</v>
      </c>
      <c r="T294" s="41">
        <f>SUMIF(E208:E208,"=PHARM",T208:T208)</f>
        <v>4</v>
      </c>
      <c r="U294" s="42">
        <f>G294+I294+K294+M294+O294+Q294+S294</f>
        <v>27</v>
      </c>
      <c r="V294" s="24">
        <f>H294+J294+L294+N294+P294+R294+T294</f>
        <v>60</v>
      </c>
      <c r="W294">
        <f>U294+V294</f>
        <v>87</v>
      </c>
    </row>
    <row r="295" spans="2:23" ht="12.75">
      <c r="B295" s="32" t="s">
        <v>32</v>
      </c>
      <c r="G295">
        <f>SUM(G294)</f>
        <v>0</v>
      </c>
      <c r="H295">
        <f aca="true" t="shared" si="37" ref="H295:W295">SUM(H294)</f>
        <v>0</v>
      </c>
      <c r="I295">
        <f t="shared" si="37"/>
        <v>1</v>
      </c>
      <c r="J295">
        <f t="shared" si="37"/>
        <v>4</v>
      </c>
      <c r="K295">
        <f t="shared" si="37"/>
        <v>0</v>
      </c>
      <c r="L295">
        <f t="shared" si="37"/>
        <v>0</v>
      </c>
      <c r="M295">
        <f t="shared" si="37"/>
        <v>1</v>
      </c>
      <c r="N295">
        <f t="shared" si="37"/>
        <v>3</v>
      </c>
      <c r="O295">
        <f t="shared" si="37"/>
        <v>1</v>
      </c>
      <c r="P295">
        <f t="shared" si="37"/>
        <v>1</v>
      </c>
      <c r="Q295">
        <f t="shared" si="37"/>
        <v>24</v>
      </c>
      <c r="R295">
        <f t="shared" si="37"/>
        <v>48</v>
      </c>
      <c r="S295">
        <f t="shared" si="37"/>
        <v>0</v>
      </c>
      <c r="T295">
        <f t="shared" si="37"/>
        <v>4</v>
      </c>
      <c r="U295">
        <f t="shared" si="37"/>
        <v>27</v>
      </c>
      <c r="V295">
        <f t="shared" si="37"/>
        <v>60</v>
      </c>
      <c r="W295">
        <f t="shared" si="37"/>
        <v>87</v>
      </c>
    </row>
    <row r="298" spans="3:22" ht="12.75">
      <c r="C298" s="3" t="s">
        <v>50</v>
      </c>
      <c r="G298" s="68" t="s">
        <v>12</v>
      </c>
      <c r="H298" s="68"/>
      <c r="I298" s="68" t="s">
        <v>14</v>
      </c>
      <c r="J298" s="68"/>
      <c r="K298" s="68" t="s">
        <v>13</v>
      </c>
      <c r="L298" s="68"/>
      <c r="M298" s="68" t="s">
        <v>15</v>
      </c>
      <c r="N298" s="68"/>
      <c r="O298" s="68" t="s">
        <v>6</v>
      </c>
      <c r="P298" s="68"/>
      <c r="Q298" s="68" t="s">
        <v>7</v>
      </c>
      <c r="R298" s="68"/>
      <c r="S298" s="68" t="s">
        <v>8</v>
      </c>
      <c r="T298" s="68"/>
      <c r="U298" s="68" t="s">
        <v>16</v>
      </c>
      <c r="V298" s="68"/>
    </row>
    <row r="299" spans="2:23" ht="12.75">
      <c r="B299" s="3" t="s">
        <v>174</v>
      </c>
      <c r="E299" s="31" t="s">
        <v>175</v>
      </c>
      <c r="G299" s="25" t="s">
        <v>0</v>
      </c>
      <c r="H299" s="25" t="s">
        <v>9</v>
      </c>
      <c r="I299" s="25" t="s">
        <v>0</v>
      </c>
      <c r="J299" s="25" t="s">
        <v>9</v>
      </c>
      <c r="K299" s="25" t="s">
        <v>0</v>
      </c>
      <c r="L299" s="25" t="s">
        <v>9</v>
      </c>
      <c r="M299" s="25" t="s">
        <v>0</v>
      </c>
      <c r="N299" s="25" t="s">
        <v>9</v>
      </c>
      <c r="O299" s="25" t="s">
        <v>0</v>
      </c>
      <c r="P299" s="25" t="s">
        <v>9</v>
      </c>
      <c r="Q299" s="25" t="s">
        <v>0</v>
      </c>
      <c r="R299" s="25" t="s">
        <v>9</v>
      </c>
      <c r="S299" s="25" t="s">
        <v>0</v>
      </c>
      <c r="T299" s="25" t="s">
        <v>9</v>
      </c>
      <c r="U299" s="25" t="s">
        <v>0</v>
      </c>
      <c r="V299" s="25" t="s">
        <v>9</v>
      </c>
      <c r="W299" s="29" t="s">
        <v>4</v>
      </c>
    </row>
    <row r="300" spans="2:23" ht="12.75">
      <c r="B300" s="98" t="s">
        <v>24</v>
      </c>
      <c r="C300" s="99"/>
      <c r="D300" s="100"/>
      <c r="E300" s="96" t="s">
        <v>75</v>
      </c>
      <c r="F300" s="97"/>
      <c r="G300" s="42">
        <f>SUMIF(E218:E218,"=HS",G218:G218)</f>
        <v>0</v>
      </c>
      <c r="H300" s="22">
        <f>SUMIF(E218:E218,"=HS",H218:H218)</f>
        <v>0</v>
      </c>
      <c r="I300" s="22">
        <f>SUMIF(E218:E218,"=HS",I218:I218)</f>
        <v>0</v>
      </c>
      <c r="J300" s="22">
        <f>SUMIF(E218:E218,"=HS",J218:J218)</f>
        <v>0</v>
      </c>
      <c r="K300" s="22">
        <f>SUMIF(E218:E218,"=HS",K218:K218)</f>
        <v>0</v>
      </c>
      <c r="L300" s="22">
        <f>SUMIF(E218:E218,"=HS",L218:L218)</f>
        <v>0</v>
      </c>
      <c r="M300" s="22">
        <f>SUMIF(E218:E218,"=HS",M218:M218)</f>
        <v>0</v>
      </c>
      <c r="N300" s="22">
        <f>SUMIF(E218:E218,"=HS",N218:N218)</f>
        <v>0</v>
      </c>
      <c r="O300" s="22">
        <f>SUMIF(E218:E218,"=HS",O218:O218)</f>
        <v>0</v>
      </c>
      <c r="P300" s="22">
        <f>SUMIF(E218:E218,"=HS",P218:P218)</f>
        <v>0</v>
      </c>
      <c r="Q300" s="22">
        <f>SUMIF(E218:E218,"=HS",Q218:Q218)</f>
        <v>0</v>
      </c>
      <c r="R300" s="22">
        <f>SUMIF(E218:E218,"=HS",R218:R218)</f>
        <v>2</v>
      </c>
      <c r="S300" s="22">
        <f>SUMIF(E218:E218,"=HS",S218:S218)</f>
        <v>0</v>
      </c>
      <c r="T300" s="41">
        <f>SUMIF(E218:E218,"=HS",T218:T218)</f>
        <v>0</v>
      </c>
      <c r="U300" s="42">
        <f>G300+I300+K300+M300+O300+Q300+S300</f>
        <v>0</v>
      </c>
      <c r="V300" s="24">
        <f>H300+J300+L300+N300+P300+R300+T300</f>
        <v>2</v>
      </c>
      <c r="W300">
        <f>U300+V300</f>
        <v>2</v>
      </c>
    </row>
    <row r="301" spans="2:23" ht="12.75">
      <c r="B301" s="32" t="s">
        <v>32</v>
      </c>
      <c r="G301">
        <f aca="true" t="shared" si="38" ref="G301:W301">SUM(G300)</f>
        <v>0</v>
      </c>
      <c r="H301">
        <f t="shared" si="38"/>
        <v>0</v>
      </c>
      <c r="I301">
        <f t="shared" si="38"/>
        <v>0</v>
      </c>
      <c r="J301">
        <f t="shared" si="38"/>
        <v>0</v>
      </c>
      <c r="K301">
        <f t="shared" si="38"/>
        <v>0</v>
      </c>
      <c r="L301">
        <f t="shared" si="38"/>
        <v>0</v>
      </c>
      <c r="M301">
        <f t="shared" si="38"/>
        <v>0</v>
      </c>
      <c r="N301">
        <f t="shared" si="38"/>
        <v>0</v>
      </c>
      <c r="O301">
        <f t="shared" si="38"/>
        <v>0</v>
      </c>
      <c r="P301">
        <f t="shared" si="38"/>
        <v>0</v>
      </c>
      <c r="Q301">
        <f t="shared" si="38"/>
        <v>0</v>
      </c>
      <c r="R301">
        <f t="shared" si="38"/>
        <v>2</v>
      </c>
      <c r="S301">
        <f t="shared" si="38"/>
        <v>0</v>
      </c>
      <c r="T301">
        <f t="shared" si="38"/>
        <v>0</v>
      </c>
      <c r="U301">
        <f t="shared" si="38"/>
        <v>0</v>
      </c>
      <c r="V301">
        <f t="shared" si="38"/>
        <v>2</v>
      </c>
      <c r="W301">
        <f t="shared" si="38"/>
        <v>2</v>
      </c>
    </row>
  </sheetData>
  <mergeCells count="149">
    <mergeCell ref="C238:F238"/>
    <mergeCell ref="C234:F234"/>
    <mergeCell ref="C235:F235"/>
    <mergeCell ref="C236:F236"/>
    <mergeCell ref="C237:F237"/>
    <mergeCell ref="S298:T298"/>
    <mergeCell ref="U298:V298"/>
    <mergeCell ref="B300:D300"/>
    <mergeCell ref="E300:F300"/>
    <mergeCell ref="K298:L298"/>
    <mergeCell ref="M298:N298"/>
    <mergeCell ref="O298:P298"/>
    <mergeCell ref="Q298:R298"/>
    <mergeCell ref="B294:D294"/>
    <mergeCell ref="E294:F294"/>
    <mergeCell ref="G298:H298"/>
    <mergeCell ref="I298:J298"/>
    <mergeCell ref="B271:D271"/>
    <mergeCell ref="B272:D272"/>
    <mergeCell ref="B273:D273"/>
    <mergeCell ref="B275:D275"/>
    <mergeCell ref="B274:D274"/>
    <mergeCell ref="B267:D267"/>
    <mergeCell ref="B268:D268"/>
    <mergeCell ref="B269:D269"/>
    <mergeCell ref="B270:D270"/>
    <mergeCell ref="E261:F261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E257:F257"/>
    <mergeCell ref="E258:F258"/>
    <mergeCell ref="E259:F259"/>
    <mergeCell ref="E260:F260"/>
    <mergeCell ref="E253:F253"/>
    <mergeCell ref="E254:F254"/>
    <mergeCell ref="E255:F255"/>
    <mergeCell ref="E256:F256"/>
    <mergeCell ref="E271:F271"/>
    <mergeCell ref="E272:F272"/>
    <mergeCell ref="E273:F273"/>
    <mergeCell ref="E275:F275"/>
    <mergeCell ref="E274:F274"/>
    <mergeCell ref="E267:F267"/>
    <mergeCell ref="E268:F268"/>
    <mergeCell ref="E269:F269"/>
    <mergeCell ref="E270:F270"/>
    <mergeCell ref="E285:F285"/>
    <mergeCell ref="E286:F286"/>
    <mergeCell ref="E287:F287"/>
    <mergeCell ref="E288:F288"/>
    <mergeCell ref="E281:F281"/>
    <mergeCell ref="E282:F282"/>
    <mergeCell ref="E283:F283"/>
    <mergeCell ref="E284:F284"/>
    <mergeCell ref="B285:D285"/>
    <mergeCell ref="B286:D286"/>
    <mergeCell ref="B287:D287"/>
    <mergeCell ref="B288:D288"/>
    <mergeCell ref="B281:D281"/>
    <mergeCell ref="B282:D282"/>
    <mergeCell ref="B283:D283"/>
    <mergeCell ref="B284:D284"/>
    <mergeCell ref="O216:P216"/>
    <mergeCell ref="Q216:R216"/>
    <mergeCell ref="S216:T216"/>
    <mergeCell ref="U216:V216"/>
    <mergeCell ref="G216:H216"/>
    <mergeCell ref="I216:J216"/>
    <mergeCell ref="K216:L216"/>
    <mergeCell ref="M216:N216"/>
    <mergeCell ref="O232:P232"/>
    <mergeCell ref="Q232:R232"/>
    <mergeCell ref="S232:T232"/>
    <mergeCell ref="U232:V232"/>
    <mergeCell ref="G232:H232"/>
    <mergeCell ref="I232:J232"/>
    <mergeCell ref="K232:L232"/>
    <mergeCell ref="M232:N232"/>
    <mergeCell ref="O206:P206"/>
    <mergeCell ref="Q206:R206"/>
    <mergeCell ref="S206:T206"/>
    <mergeCell ref="U206:V206"/>
    <mergeCell ref="G206:H206"/>
    <mergeCell ref="I206:J206"/>
    <mergeCell ref="K206:L206"/>
    <mergeCell ref="M206:N206"/>
    <mergeCell ref="O172:P172"/>
    <mergeCell ref="Q172:R172"/>
    <mergeCell ref="S172:T172"/>
    <mergeCell ref="U172:V172"/>
    <mergeCell ref="G172:H172"/>
    <mergeCell ref="I172:J172"/>
    <mergeCell ref="K172:L172"/>
    <mergeCell ref="M172:N172"/>
    <mergeCell ref="O107:P107"/>
    <mergeCell ref="Q107:R107"/>
    <mergeCell ref="S107:T107"/>
    <mergeCell ref="U107:V107"/>
    <mergeCell ref="G107:H107"/>
    <mergeCell ref="I107:J107"/>
    <mergeCell ref="K107:L107"/>
    <mergeCell ref="M107:N107"/>
    <mergeCell ref="O5:P5"/>
    <mergeCell ref="Q5:R5"/>
    <mergeCell ref="S5:T5"/>
    <mergeCell ref="U5:V5"/>
    <mergeCell ref="G5:H5"/>
    <mergeCell ref="I5:J5"/>
    <mergeCell ref="K5:L5"/>
    <mergeCell ref="M5:N5"/>
    <mergeCell ref="G251:H251"/>
    <mergeCell ref="I251:J251"/>
    <mergeCell ref="K251:L251"/>
    <mergeCell ref="M251:N251"/>
    <mergeCell ref="O251:P251"/>
    <mergeCell ref="Q251:R251"/>
    <mergeCell ref="S251:T251"/>
    <mergeCell ref="U251:V251"/>
    <mergeCell ref="G265:H265"/>
    <mergeCell ref="I265:J265"/>
    <mergeCell ref="K265:L265"/>
    <mergeCell ref="M265:N265"/>
    <mergeCell ref="O265:P265"/>
    <mergeCell ref="Q265:R265"/>
    <mergeCell ref="S265:T265"/>
    <mergeCell ref="U265:V265"/>
    <mergeCell ref="G279:H279"/>
    <mergeCell ref="I279:J279"/>
    <mergeCell ref="K279:L279"/>
    <mergeCell ref="M279:N279"/>
    <mergeCell ref="O279:P279"/>
    <mergeCell ref="Q279:R279"/>
    <mergeCell ref="S279:T279"/>
    <mergeCell ref="U279:V279"/>
    <mergeCell ref="G292:H292"/>
    <mergeCell ref="I292:J292"/>
    <mergeCell ref="K292:L292"/>
    <mergeCell ref="M292:N292"/>
    <mergeCell ref="O292:P292"/>
    <mergeCell ref="Q292:R292"/>
    <mergeCell ref="S292:T292"/>
    <mergeCell ref="U292:V292"/>
  </mergeCells>
  <printOptions/>
  <pageMargins left="0.75" right="0.75" top="1" bottom="1" header="0.5" footer="0.5"/>
  <pageSetup horizontalDpi="600" verticalDpi="600" orientation="landscape" scale="58" r:id="rId1"/>
  <rowBreaks count="5" manualBreakCount="5">
    <brk id="102" max="255" man="1"/>
    <brk id="165" max="22" man="1"/>
    <brk id="201" max="255" man="1"/>
    <brk id="228" max="255" man="1"/>
    <brk id="2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2" width="8.57421875" style="1" customWidth="1"/>
    <col min="3" max="3" width="14.7109375" style="50" customWidth="1"/>
    <col min="4" max="4" width="30.7109375" style="0" customWidth="1"/>
    <col min="5" max="5" width="8.7109375" style="1" customWidth="1"/>
    <col min="6" max="6" width="7.7109375" style="1" customWidth="1"/>
    <col min="7" max="7" width="12.7109375" style="1" customWidth="1"/>
    <col min="10" max="10" width="9.00390625" style="0" bestFit="1" customWidth="1"/>
    <col min="11" max="11" width="14.421875" style="0" bestFit="1" customWidth="1"/>
    <col min="12" max="12" width="30.140625" style="0" bestFit="1" customWidth="1"/>
    <col min="13" max="13" width="3.7109375" style="0" bestFit="1" customWidth="1"/>
    <col min="14" max="14" width="5.140625" style="0" bestFit="1" customWidth="1"/>
    <col min="15" max="15" width="11.140625" style="0" bestFit="1" customWidth="1"/>
  </cols>
  <sheetData>
    <row r="1" ht="12.75">
      <c r="A1" s="45" t="s">
        <v>11</v>
      </c>
    </row>
    <row r="2" ht="12.75">
      <c r="A2" s="45" t="s">
        <v>173</v>
      </c>
    </row>
    <row r="3" ht="12.75">
      <c r="A3" s="3" t="s">
        <v>651</v>
      </c>
    </row>
    <row r="4" ht="12.75">
      <c r="A4" s="46" t="s">
        <v>748</v>
      </c>
    </row>
    <row r="5" ht="12.75">
      <c r="A5" s="48"/>
    </row>
    <row r="7" spans="1:7" ht="12.75">
      <c r="A7" s="10" t="s">
        <v>5</v>
      </c>
      <c r="B7" s="54" t="s">
        <v>54</v>
      </c>
      <c r="C7" s="53" t="s">
        <v>164</v>
      </c>
      <c r="D7" s="9" t="s">
        <v>165</v>
      </c>
      <c r="E7" s="66" t="s">
        <v>166</v>
      </c>
      <c r="F7" s="10" t="s">
        <v>48</v>
      </c>
      <c r="G7" s="67" t="s">
        <v>167</v>
      </c>
    </row>
    <row r="8" spans="1:7" s="20" customFormat="1" ht="12.75">
      <c r="A8" s="36">
        <v>5</v>
      </c>
      <c r="B8" s="64" t="s">
        <v>747</v>
      </c>
      <c r="C8" s="7" t="s">
        <v>652</v>
      </c>
      <c r="D8" s="7" t="s">
        <v>653</v>
      </c>
      <c r="E8" s="7" t="s">
        <v>56</v>
      </c>
      <c r="F8" s="8" t="s">
        <v>33</v>
      </c>
      <c r="G8" s="60" t="s">
        <v>654</v>
      </c>
    </row>
    <row r="9" spans="1:7" s="20" customFormat="1" ht="12.75">
      <c r="A9" s="36">
        <v>5</v>
      </c>
      <c r="B9" s="64" t="s">
        <v>170</v>
      </c>
      <c r="C9" s="7" t="s">
        <v>57</v>
      </c>
      <c r="D9" s="7" t="s">
        <v>177</v>
      </c>
      <c r="E9" s="7" t="s">
        <v>56</v>
      </c>
      <c r="F9" s="8" t="s">
        <v>33</v>
      </c>
      <c r="G9" s="60" t="s">
        <v>655</v>
      </c>
    </row>
    <row r="10" spans="1:7" s="20" customFormat="1" ht="12.75">
      <c r="A10" s="36">
        <v>5</v>
      </c>
      <c r="B10" s="64" t="s">
        <v>172</v>
      </c>
      <c r="C10" s="7" t="s">
        <v>60</v>
      </c>
      <c r="D10" s="7" t="s">
        <v>61</v>
      </c>
      <c r="E10" s="7" t="s">
        <v>22</v>
      </c>
      <c r="F10" s="8" t="s">
        <v>37</v>
      </c>
      <c r="G10" s="60" t="s">
        <v>656</v>
      </c>
    </row>
    <row r="11" spans="1:7" s="20" customFormat="1" ht="12.75">
      <c r="A11" s="36">
        <v>5</v>
      </c>
      <c r="B11" s="64" t="s">
        <v>642</v>
      </c>
      <c r="C11" s="7" t="s">
        <v>657</v>
      </c>
      <c r="D11" s="7" t="s">
        <v>658</v>
      </c>
      <c r="E11" s="7" t="s">
        <v>36</v>
      </c>
      <c r="F11" s="8" t="s">
        <v>36</v>
      </c>
      <c r="G11" s="60" t="s">
        <v>659</v>
      </c>
    </row>
    <row r="12" spans="1:7" s="20" customFormat="1" ht="12.75">
      <c r="A12" s="36">
        <v>5</v>
      </c>
      <c r="B12" s="8">
        <v>190501</v>
      </c>
      <c r="C12" s="7" t="s">
        <v>103</v>
      </c>
      <c r="D12" s="7" t="s">
        <v>104</v>
      </c>
      <c r="E12" s="7" t="s">
        <v>56</v>
      </c>
      <c r="F12" s="8" t="s">
        <v>33</v>
      </c>
      <c r="G12" s="60" t="s">
        <v>660</v>
      </c>
    </row>
    <row r="13" spans="1:7" s="20" customFormat="1" ht="12.75">
      <c r="A13" s="36">
        <v>5</v>
      </c>
      <c r="B13" s="8">
        <v>260399</v>
      </c>
      <c r="C13" s="7" t="s">
        <v>105</v>
      </c>
      <c r="D13" s="7" t="s">
        <v>106</v>
      </c>
      <c r="E13" s="7" t="s">
        <v>22</v>
      </c>
      <c r="F13" s="8" t="s">
        <v>40</v>
      </c>
      <c r="G13" s="60" t="s">
        <v>661</v>
      </c>
    </row>
    <row r="14" spans="1:7" s="20" customFormat="1" ht="12.75">
      <c r="A14" s="36">
        <v>5</v>
      </c>
      <c r="B14" s="8">
        <v>260502</v>
      </c>
      <c r="C14" s="7" t="s">
        <v>107</v>
      </c>
      <c r="D14" s="7" t="s">
        <v>65</v>
      </c>
      <c r="E14" s="7" t="s">
        <v>22</v>
      </c>
      <c r="F14" s="8" t="s">
        <v>33</v>
      </c>
      <c r="G14" s="60" t="s">
        <v>662</v>
      </c>
    </row>
    <row r="15" spans="1:7" s="20" customFormat="1" ht="12.75">
      <c r="A15" s="36">
        <v>5</v>
      </c>
      <c r="B15" s="8">
        <v>260701</v>
      </c>
      <c r="C15" s="7" t="s">
        <v>108</v>
      </c>
      <c r="D15" s="7" t="s">
        <v>663</v>
      </c>
      <c r="E15" s="7" t="s">
        <v>22</v>
      </c>
      <c r="F15" s="8" t="s">
        <v>40</v>
      </c>
      <c r="G15" s="60" t="s">
        <v>664</v>
      </c>
    </row>
    <row r="16" spans="1:7" s="20" customFormat="1" ht="12.75">
      <c r="A16" s="36">
        <v>5</v>
      </c>
      <c r="B16" s="8">
        <v>400599</v>
      </c>
      <c r="C16" s="7" t="s">
        <v>109</v>
      </c>
      <c r="D16" s="7" t="s">
        <v>110</v>
      </c>
      <c r="E16" s="7" t="s">
        <v>22</v>
      </c>
      <c r="F16" s="8" t="s">
        <v>38</v>
      </c>
      <c r="G16" s="60" t="s">
        <v>665</v>
      </c>
    </row>
    <row r="17" spans="1:7" s="20" customFormat="1" ht="12.75">
      <c r="A17" s="36">
        <v>5</v>
      </c>
      <c r="B17" s="8">
        <v>400801</v>
      </c>
      <c r="C17" s="7" t="s">
        <v>666</v>
      </c>
      <c r="D17" s="7" t="s">
        <v>667</v>
      </c>
      <c r="E17" s="7" t="s">
        <v>22</v>
      </c>
      <c r="F17" s="8" t="s">
        <v>38</v>
      </c>
      <c r="G17" s="60" t="s">
        <v>668</v>
      </c>
    </row>
    <row r="18" spans="1:7" s="20" customFormat="1" ht="12.75">
      <c r="A18" s="36">
        <v>5</v>
      </c>
      <c r="B18" s="8">
        <v>440501</v>
      </c>
      <c r="C18" s="7" t="s">
        <v>113</v>
      </c>
      <c r="D18" s="7" t="s">
        <v>72</v>
      </c>
      <c r="E18" s="7" t="s">
        <v>22</v>
      </c>
      <c r="F18" s="8" t="s">
        <v>33</v>
      </c>
      <c r="G18" s="60" t="s">
        <v>669</v>
      </c>
    </row>
    <row r="19" spans="1:7" s="20" customFormat="1" ht="12.75">
      <c r="A19" s="36">
        <v>5</v>
      </c>
      <c r="B19" s="8">
        <v>440501</v>
      </c>
      <c r="C19" s="7" t="s">
        <v>670</v>
      </c>
      <c r="D19" s="7" t="s">
        <v>72</v>
      </c>
      <c r="E19" s="7" t="s">
        <v>56</v>
      </c>
      <c r="F19" s="8" t="s">
        <v>33</v>
      </c>
      <c r="G19" s="60" t="s">
        <v>671</v>
      </c>
    </row>
    <row r="20" spans="1:7" s="20" customFormat="1" ht="12.75">
      <c r="A20" s="36">
        <v>5</v>
      </c>
      <c r="B20" s="8">
        <v>459999</v>
      </c>
      <c r="C20" s="7" t="s">
        <v>672</v>
      </c>
      <c r="D20" s="7" t="s">
        <v>673</v>
      </c>
      <c r="E20" s="7" t="s">
        <v>22</v>
      </c>
      <c r="F20" s="8" t="s">
        <v>34</v>
      </c>
      <c r="G20" s="60" t="s">
        <v>674</v>
      </c>
    </row>
    <row r="21" spans="1:7" s="20" customFormat="1" ht="12.75">
      <c r="A21" s="36">
        <v>5</v>
      </c>
      <c r="B21" s="8">
        <v>500904</v>
      </c>
      <c r="C21" s="7" t="s">
        <v>675</v>
      </c>
      <c r="D21" s="7" t="s">
        <v>676</v>
      </c>
      <c r="E21" s="7" t="s">
        <v>22</v>
      </c>
      <c r="F21" s="8" t="s">
        <v>3</v>
      </c>
      <c r="G21" s="60" t="s">
        <v>677</v>
      </c>
    </row>
    <row r="22" spans="1:7" s="20" customFormat="1" ht="12.75">
      <c r="A22" s="36">
        <v>5</v>
      </c>
      <c r="B22" s="8">
        <v>510701</v>
      </c>
      <c r="C22" s="7" t="s">
        <v>678</v>
      </c>
      <c r="D22" s="7" t="s">
        <v>679</v>
      </c>
      <c r="E22" s="7" t="s">
        <v>36</v>
      </c>
      <c r="F22" s="8" t="s">
        <v>36</v>
      </c>
      <c r="G22" s="60" t="s">
        <v>680</v>
      </c>
    </row>
    <row r="23" spans="1:7" s="20" customFormat="1" ht="12.75">
      <c r="A23" s="36">
        <v>5</v>
      </c>
      <c r="B23" s="8">
        <v>511005</v>
      </c>
      <c r="C23" s="7" t="s">
        <v>116</v>
      </c>
      <c r="D23" s="7" t="s">
        <v>73</v>
      </c>
      <c r="E23" s="7" t="s">
        <v>56</v>
      </c>
      <c r="F23" s="8" t="s">
        <v>33</v>
      </c>
      <c r="G23" s="60" t="s">
        <v>681</v>
      </c>
    </row>
    <row r="24" spans="1:7" s="20" customFormat="1" ht="12.75">
      <c r="A24" s="36">
        <v>5</v>
      </c>
      <c r="B24" s="8">
        <v>511005</v>
      </c>
      <c r="C24" s="7" t="s">
        <v>682</v>
      </c>
      <c r="D24" s="7" t="s">
        <v>73</v>
      </c>
      <c r="E24" s="7" t="s">
        <v>56</v>
      </c>
      <c r="F24" s="8" t="s">
        <v>33</v>
      </c>
      <c r="G24" s="60" t="s">
        <v>683</v>
      </c>
    </row>
    <row r="25" spans="1:7" s="20" customFormat="1" ht="12.75">
      <c r="A25" s="36">
        <v>5</v>
      </c>
      <c r="B25" s="8">
        <v>512001</v>
      </c>
      <c r="C25" s="7" t="s">
        <v>117</v>
      </c>
      <c r="D25" s="7" t="s">
        <v>118</v>
      </c>
      <c r="E25" s="7" t="s">
        <v>101</v>
      </c>
      <c r="F25" s="8" t="s">
        <v>43</v>
      </c>
      <c r="G25" s="60" t="s">
        <v>684</v>
      </c>
    </row>
    <row r="26" spans="1:7" s="20" customFormat="1" ht="12.75">
      <c r="A26" s="36">
        <v>5</v>
      </c>
      <c r="B26" s="8">
        <v>520804</v>
      </c>
      <c r="C26" s="7" t="s">
        <v>119</v>
      </c>
      <c r="D26" s="7" t="s">
        <v>120</v>
      </c>
      <c r="E26" s="7" t="s">
        <v>44</v>
      </c>
      <c r="F26" s="8" t="s">
        <v>44</v>
      </c>
      <c r="G26" s="60" t="s">
        <v>685</v>
      </c>
    </row>
    <row r="27" spans="1:7" s="20" customFormat="1" ht="12.75">
      <c r="A27" s="36"/>
      <c r="B27" s="8"/>
      <c r="C27" s="7"/>
      <c r="D27" s="7"/>
      <c r="E27" s="7"/>
      <c r="F27" s="8"/>
      <c r="G27" s="60"/>
    </row>
    <row r="28" spans="1:7" s="20" customFormat="1" ht="12.75">
      <c r="A28" s="36">
        <v>6</v>
      </c>
      <c r="B28" s="8">
        <v>131312</v>
      </c>
      <c r="C28" s="7" t="s">
        <v>686</v>
      </c>
      <c r="D28" s="7" t="s">
        <v>76</v>
      </c>
      <c r="E28" s="7" t="s">
        <v>75</v>
      </c>
      <c r="F28" s="8" t="s">
        <v>3</v>
      </c>
      <c r="G28" s="60" t="s">
        <v>687</v>
      </c>
    </row>
    <row r="29" spans="1:7" s="20" customFormat="1" ht="12.75">
      <c r="A29" s="36">
        <v>6</v>
      </c>
      <c r="B29" s="8">
        <v>131334</v>
      </c>
      <c r="C29" s="7" t="s">
        <v>123</v>
      </c>
      <c r="D29" s="7" t="s">
        <v>124</v>
      </c>
      <c r="E29" s="7" t="s">
        <v>75</v>
      </c>
      <c r="F29" s="8" t="s">
        <v>34</v>
      </c>
      <c r="G29" s="60" t="s">
        <v>688</v>
      </c>
    </row>
    <row r="30" spans="1:7" s="20" customFormat="1" ht="12.75">
      <c r="A30" s="36">
        <v>6</v>
      </c>
      <c r="B30" s="8">
        <v>190501</v>
      </c>
      <c r="C30" s="7" t="s">
        <v>125</v>
      </c>
      <c r="D30" s="7" t="s">
        <v>126</v>
      </c>
      <c r="E30" s="7" t="s">
        <v>77</v>
      </c>
      <c r="F30" s="8" t="s">
        <v>33</v>
      </c>
      <c r="G30" s="60" t="s">
        <v>689</v>
      </c>
    </row>
    <row r="31" spans="1:7" s="20" customFormat="1" ht="12.75">
      <c r="A31" s="36">
        <v>6</v>
      </c>
      <c r="B31" s="8">
        <v>190501</v>
      </c>
      <c r="C31" s="7" t="s">
        <v>127</v>
      </c>
      <c r="D31" s="7" t="s">
        <v>126</v>
      </c>
      <c r="E31" s="7" t="s">
        <v>77</v>
      </c>
      <c r="F31" s="8" t="s">
        <v>33</v>
      </c>
      <c r="G31" s="60" t="s">
        <v>689</v>
      </c>
    </row>
    <row r="32" spans="1:7" ht="12.75">
      <c r="A32" s="36">
        <v>6</v>
      </c>
      <c r="B32" s="8">
        <v>190701</v>
      </c>
      <c r="C32" s="7" t="s">
        <v>128</v>
      </c>
      <c r="D32" s="7" t="s">
        <v>84</v>
      </c>
      <c r="E32" s="7" t="s">
        <v>82</v>
      </c>
      <c r="F32" s="8" t="s">
        <v>35</v>
      </c>
      <c r="G32" s="60" t="s">
        <v>690</v>
      </c>
    </row>
    <row r="33" spans="1:7" ht="12.75">
      <c r="A33" s="36">
        <v>6</v>
      </c>
      <c r="B33" s="8">
        <v>259999</v>
      </c>
      <c r="C33" s="7" t="s">
        <v>129</v>
      </c>
      <c r="D33" s="7" t="s">
        <v>130</v>
      </c>
      <c r="E33" s="7" t="s">
        <v>75</v>
      </c>
      <c r="F33" s="8" t="s">
        <v>34</v>
      </c>
      <c r="G33" s="60" t="s">
        <v>691</v>
      </c>
    </row>
    <row r="34" spans="1:7" ht="12.75">
      <c r="A34" s="36">
        <v>6</v>
      </c>
      <c r="B34" s="8">
        <v>511608</v>
      </c>
      <c r="C34" s="7" t="s">
        <v>131</v>
      </c>
      <c r="D34" s="7" t="s">
        <v>132</v>
      </c>
      <c r="E34" s="7" t="s">
        <v>88</v>
      </c>
      <c r="F34" s="8" t="s">
        <v>42</v>
      </c>
      <c r="G34" s="60" t="s">
        <v>692</v>
      </c>
    </row>
    <row r="35" spans="1:7" ht="12.75">
      <c r="A35" s="36">
        <v>6</v>
      </c>
      <c r="B35" s="8">
        <v>521001</v>
      </c>
      <c r="C35" s="7" t="s">
        <v>693</v>
      </c>
      <c r="D35" s="7" t="s">
        <v>134</v>
      </c>
      <c r="E35" s="7" t="s">
        <v>91</v>
      </c>
      <c r="F35" s="8" t="s">
        <v>46</v>
      </c>
      <c r="G35" s="60"/>
    </row>
    <row r="36" spans="1:7" ht="12.75">
      <c r="A36" s="36">
        <v>6</v>
      </c>
      <c r="B36" s="8">
        <v>521001</v>
      </c>
      <c r="C36" s="7" t="s">
        <v>133</v>
      </c>
      <c r="D36" s="7" t="s">
        <v>134</v>
      </c>
      <c r="E36" s="7" t="s">
        <v>91</v>
      </c>
      <c r="F36" s="8" t="s">
        <v>46</v>
      </c>
      <c r="G36" s="60"/>
    </row>
    <row r="37" spans="1:7" ht="12.75">
      <c r="A37" s="36">
        <v>6</v>
      </c>
      <c r="B37" s="8">
        <v>521002</v>
      </c>
      <c r="C37" s="7" t="s">
        <v>135</v>
      </c>
      <c r="D37" s="7" t="s">
        <v>136</v>
      </c>
      <c r="E37" s="7" t="s">
        <v>91</v>
      </c>
      <c r="F37" s="8"/>
      <c r="G37" s="60" t="s">
        <v>694</v>
      </c>
    </row>
    <row r="38" spans="1:7" ht="12.75">
      <c r="A38" s="36">
        <v>6</v>
      </c>
      <c r="B38" s="8">
        <v>999950</v>
      </c>
      <c r="C38" s="7" t="s">
        <v>137</v>
      </c>
      <c r="D38" s="7" t="s">
        <v>138</v>
      </c>
      <c r="E38" s="7" t="s">
        <v>82</v>
      </c>
      <c r="F38" s="8" t="s">
        <v>35</v>
      </c>
      <c r="G38" s="60" t="s">
        <v>695</v>
      </c>
    </row>
    <row r="39" spans="1:7" ht="12.75">
      <c r="A39" s="36">
        <v>6</v>
      </c>
      <c r="B39" s="8">
        <v>999950</v>
      </c>
      <c r="C39" s="7" t="s">
        <v>179</v>
      </c>
      <c r="D39" s="7" t="s">
        <v>180</v>
      </c>
      <c r="E39" s="7" t="s">
        <v>178</v>
      </c>
      <c r="F39" s="8" t="s">
        <v>33</v>
      </c>
      <c r="G39" s="60"/>
    </row>
    <row r="40" spans="1:7" ht="12.75">
      <c r="A40" s="36"/>
      <c r="B40" s="8"/>
      <c r="C40" s="7"/>
      <c r="D40" s="7"/>
      <c r="E40" s="7"/>
      <c r="F40" s="8"/>
      <c r="G40" s="60"/>
    </row>
    <row r="41" spans="1:7" ht="12.75">
      <c r="A41" s="36">
        <v>7</v>
      </c>
      <c r="B41" s="64" t="s">
        <v>1</v>
      </c>
      <c r="C41" s="7" t="s">
        <v>696</v>
      </c>
      <c r="D41" s="7" t="s">
        <v>697</v>
      </c>
      <c r="E41" s="7" t="s">
        <v>77</v>
      </c>
      <c r="F41" s="8" t="s">
        <v>33</v>
      </c>
      <c r="G41" s="60" t="s">
        <v>698</v>
      </c>
    </row>
    <row r="42" spans="1:7" ht="12.75">
      <c r="A42" s="36">
        <v>7</v>
      </c>
      <c r="B42" s="64" t="s">
        <v>1</v>
      </c>
      <c r="C42" s="7" t="s">
        <v>699</v>
      </c>
      <c r="D42" s="7" t="s">
        <v>700</v>
      </c>
      <c r="E42" s="7" t="s">
        <v>77</v>
      </c>
      <c r="F42" s="8" t="s">
        <v>33</v>
      </c>
      <c r="G42" s="60"/>
    </row>
    <row r="43" spans="1:7" ht="12.75">
      <c r="A43" s="36">
        <v>7</v>
      </c>
      <c r="B43" s="64" t="s">
        <v>170</v>
      </c>
      <c r="C43" s="7" t="s">
        <v>80</v>
      </c>
      <c r="D43" s="7" t="s">
        <v>81</v>
      </c>
      <c r="E43" s="7" t="s">
        <v>77</v>
      </c>
      <c r="F43" s="8" t="s">
        <v>33</v>
      </c>
      <c r="G43" s="60" t="s">
        <v>701</v>
      </c>
    </row>
    <row r="44" spans="1:7" ht="12.75">
      <c r="A44" s="36">
        <v>7</v>
      </c>
      <c r="B44" s="8">
        <v>190501</v>
      </c>
      <c r="C44" s="7" t="s">
        <v>143</v>
      </c>
      <c r="D44" s="7" t="s">
        <v>144</v>
      </c>
      <c r="E44" s="7" t="s">
        <v>77</v>
      </c>
      <c r="F44" s="8" t="s">
        <v>33</v>
      </c>
      <c r="G44" s="60" t="s">
        <v>702</v>
      </c>
    </row>
    <row r="45" spans="1:7" ht="12.75">
      <c r="A45" s="36">
        <v>7</v>
      </c>
      <c r="B45" s="8">
        <v>260202</v>
      </c>
      <c r="C45" s="7" t="s">
        <v>145</v>
      </c>
      <c r="D45" s="7" t="s">
        <v>146</v>
      </c>
      <c r="E45" s="7" t="s">
        <v>77</v>
      </c>
      <c r="F45" s="8" t="s">
        <v>33</v>
      </c>
      <c r="G45" s="60" t="s">
        <v>503</v>
      </c>
    </row>
    <row r="46" spans="1:7" ht="12.75">
      <c r="A46" s="36">
        <v>7</v>
      </c>
      <c r="B46" s="8">
        <v>400607</v>
      </c>
      <c r="C46" s="7" t="s">
        <v>151</v>
      </c>
      <c r="D46" s="7" t="s">
        <v>152</v>
      </c>
      <c r="E46" s="7" t="s">
        <v>87</v>
      </c>
      <c r="F46" s="8" t="s">
        <v>41</v>
      </c>
      <c r="G46" s="60" t="s">
        <v>703</v>
      </c>
    </row>
    <row r="47" spans="1:7" ht="12.75">
      <c r="A47" s="36">
        <v>7</v>
      </c>
      <c r="B47" s="8">
        <v>400801</v>
      </c>
      <c r="C47" s="7" t="s">
        <v>704</v>
      </c>
      <c r="D47" s="7" t="s">
        <v>705</v>
      </c>
      <c r="E47" s="7" t="s">
        <v>75</v>
      </c>
      <c r="F47" s="8" t="s">
        <v>38</v>
      </c>
      <c r="G47" s="60" t="s">
        <v>706</v>
      </c>
    </row>
    <row r="48" spans="1:7" ht="12.75">
      <c r="A48" s="36">
        <v>7</v>
      </c>
      <c r="B48" s="8">
        <v>450602</v>
      </c>
      <c r="C48" s="7" t="s">
        <v>153</v>
      </c>
      <c r="D48" s="7" t="s">
        <v>98</v>
      </c>
      <c r="E48" s="7" t="s">
        <v>77</v>
      </c>
      <c r="F48" s="8" t="s">
        <v>33</v>
      </c>
      <c r="G48" s="60" t="s">
        <v>541</v>
      </c>
    </row>
    <row r="49" spans="1:7" ht="12.75">
      <c r="A49" s="36">
        <v>7</v>
      </c>
      <c r="B49" s="8">
        <v>512002</v>
      </c>
      <c r="C49" s="7" t="s">
        <v>154</v>
      </c>
      <c r="D49" s="7" t="s">
        <v>155</v>
      </c>
      <c r="E49" s="7" t="s">
        <v>89</v>
      </c>
      <c r="F49" s="8" t="s">
        <v>43</v>
      </c>
      <c r="G49" s="60" t="s">
        <v>707</v>
      </c>
    </row>
    <row r="50" spans="1:7" ht="12.75">
      <c r="A50" s="36">
        <v>7</v>
      </c>
      <c r="B50" s="8">
        <v>512003</v>
      </c>
      <c r="C50" s="7" t="s">
        <v>708</v>
      </c>
      <c r="D50" s="7" t="s">
        <v>709</v>
      </c>
      <c r="E50" s="7" t="s">
        <v>89</v>
      </c>
      <c r="F50" s="8" t="s">
        <v>43</v>
      </c>
      <c r="G50" s="60" t="s">
        <v>710</v>
      </c>
    </row>
    <row r="51" spans="1:7" ht="12.75">
      <c r="A51" s="36">
        <v>7</v>
      </c>
      <c r="B51" s="8">
        <v>512003</v>
      </c>
      <c r="C51" s="7" t="s">
        <v>711</v>
      </c>
      <c r="D51" s="7" t="s">
        <v>712</v>
      </c>
      <c r="E51" s="7" t="s">
        <v>89</v>
      </c>
      <c r="F51" s="8" t="s">
        <v>43</v>
      </c>
      <c r="G51" s="60" t="s">
        <v>713</v>
      </c>
    </row>
    <row r="52" spans="1:7" ht="12.75">
      <c r="A52" s="36"/>
      <c r="B52" s="8"/>
      <c r="C52" s="7"/>
      <c r="D52" s="7"/>
      <c r="E52" s="7"/>
      <c r="F52" s="8"/>
      <c r="G52" s="60"/>
    </row>
    <row r="53" spans="1:7" ht="12.75">
      <c r="A53" s="36">
        <v>9</v>
      </c>
      <c r="B53" s="64" t="s">
        <v>1</v>
      </c>
      <c r="C53" s="7" t="s">
        <v>714</v>
      </c>
      <c r="D53" s="7" t="s">
        <v>715</v>
      </c>
      <c r="E53" s="7" t="s">
        <v>77</v>
      </c>
      <c r="F53" s="8" t="s">
        <v>33</v>
      </c>
      <c r="G53" s="60" t="s">
        <v>716</v>
      </c>
    </row>
    <row r="54" spans="1:7" ht="12.75">
      <c r="A54" s="36">
        <v>9</v>
      </c>
      <c r="B54" s="64" t="s">
        <v>1</v>
      </c>
      <c r="C54" s="7" t="s">
        <v>717</v>
      </c>
      <c r="D54" s="7" t="s">
        <v>79</v>
      </c>
      <c r="E54" s="7" t="s">
        <v>77</v>
      </c>
      <c r="F54" s="8" t="s">
        <v>33</v>
      </c>
      <c r="G54" s="60" t="s">
        <v>718</v>
      </c>
    </row>
    <row r="55" spans="1:7" ht="12.75">
      <c r="A55" s="36">
        <v>9</v>
      </c>
      <c r="B55" s="64" t="s">
        <v>1</v>
      </c>
      <c r="C55" s="7" t="s">
        <v>156</v>
      </c>
      <c r="D55" s="7" t="s">
        <v>157</v>
      </c>
      <c r="E55" s="7" t="s">
        <v>77</v>
      </c>
      <c r="F55" s="8" t="s">
        <v>33</v>
      </c>
      <c r="G55" s="60" t="s">
        <v>586</v>
      </c>
    </row>
    <row r="56" spans="1:7" ht="12.75">
      <c r="A56" s="36">
        <v>9</v>
      </c>
      <c r="B56" s="8">
        <v>130101</v>
      </c>
      <c r="C56" s="7" t="s">
        <v>719</v>
      </c>
      <c r="D56" s="7" t="s">
        <v>720</v>
      </c>
      <c r="E56" s="7" t="s">
        <v>82</v>
      </c>
      <c r="F56" s="8" t="s">
        <v>35</v>
      </c>
      <c r="G56" s="60" t="s">
        <v>721</v>
      </c>
    </row>
    <row r="57" spans="1:7" ht="12.75">
      <c r="A57" s="36">
        <v>9</v>
      </c>
      <c r="B57" s="8">
        <v>140801</v>
      </c>
      <c r="C57" s="7" t="s">
        <v>722</v>
      </c>
      <c r="D57" s="7" t="s">
        <v>723</v>
      </c>
      <c r="E57" s="7" t="s">
        <v>83</v>
      </c>
      <c r="F57" s="8" t="s">
        <v>39</v>
      </c>
      <c r="G57" s="60" t="s">
        <v>724</v>
      </c>
    </row>
    <row r="58" spans="1:7" ht="12.75">
      <c r="A58" s="36">
        <v>9</v>
      </c>
      <c r="B58" s="8">
        <v>141901</v>
      </c>
      <c r="C58" s="7" t="s">
        <v>93</v>
      </c>
      <c r="D58" s="7" t="s">
        <v>92</v>
      </c>
      <c r="E58" s="7" t="s">
        <v>83</v>
      </c>
      <c r="F58" s="8" t="s">
        <v>39</v>
      </c>
      <c r="G58" s="60" t="s">
        <v>594</v>
      </c>
    </row>
    <row r="59" spans="1:7" ht="12.75">
      <c r="A59" s="36">
        <v>9</v>
      </c>
      <c r="B59" s="8">
        <v>142401</v>
      </c>
      <c r="C59" s="7" t="s">
        <v>725</v>
      </c>
      <c r="D59" s="7" t="s">
        <v>726</v>
      </c>
      <c r="E59" s="7" t="s">
        <v>83</v>
      </c>
      <c r="F59" s="8" t="s">
        <v>39</v>
      </c>
      <c r="G59" s="60" t="s">
        <v>727</v>
      </c>
    </row>
    <row r="60" spans="1:7" ht="12.75">
      <c r="A60" s="36">
        <v>9</v>
      </c>
      <c r="B60" s="8">
        <v>190501</v>
      </c>
      <c r="C60" s="7" t="s">
        <v>158</v>
      </c>
      <c r="D60" s="7" t="s">
        <v>159</v>
      </c>
      <c r="E60" s="7" t="s">
        <v>77</v>
      </c>
      <c r="F60" s="8" t="s">
        <v>33</v>
      </c>
      <c r="G60" s="60" t="s">
        <v>728</v>
      </c>
    </row>
    <row r="61" spans="1:7" ht="12.75">
      <c r="A61" s="36">
        <v>9</v>
      </c>
      <c r="B61" s="8">
        <v>260502</v>
      </c>
      <c r="C61" s="7" t="s">
        <v>94</v>
      </c>
      <c r="D61" s="7" t="s">
        <v>95</v>
      </c>
      <c r="E61" s="7" t="s">
        <v>77</v>
      </c>
      <c r="F61" s="8" t="s">
        <v>33</v>
      </c>
      <c r="G61" s="60" t="s">
        <v>729</v>
      </c>
    </row>
    <row r="62" spans="1:7" ht="12.75">
      <c r="A62" s="36">
        <v>9</v>
      </c>
      <c r="B62" s="8">
        <v>260701</v>
      </c>
      <c r="C62" s="7" t="s">
        <v>160</v>
      </c>
      <c r="D62" s="7" t="s">
        <v>161</v>
      </c>
      <c r="E62" s="7" t="s">
        <v>75</v>
      </c>
      <c r="F62" s="8" t="s">
        <v>40</v>
      </c>
      <c r="G62" s="60" t="s">
        <v>730</v>
      </c>
    </row>
    <row r="63" spans="1:7" ht="12.75">
      <c r="A63" s="36">
        <v>9</v>
      </c>
      <c r="B63" s="8">
        <v>270101</v>
      </c>
      <c r="C63" s="7" t="s">
        <v>731</v>
      </c>
      <c r="D63" s="7" t="s">
        <v>732</v>
      </c>
      <c r="E63" s="7" t="s">
        <v>75</v>
      </c>
      <c r="F63" s="8" t="s">
        <v>38</v>
      </c>
      <c r="G63" s="60" t="s">
        <v>733</v>
      </c>
    </row>
    <row r="64" spans="1:7" ht="12.75">
      <c r="A64" s="36">
        <v>9</v>
      </c>
      <c r="B64" s="8">
        <v>400801</v>
      </c>
      <c r="C64" s="7" t="s">
        <v>734</v>
      </c>
      <c r="D64" s="7" t="s">
        <v>735</v>
      </c>
      <c r="E64" s="7" t="s">
        <v>75</v>
      </c>
      <c r="F64" s="8" t="s">
        <v>38</v>
      </c>
      <c r="G64" s="60" t="s">
        <v>736</v>
      </c>
    </row>
    <row r="65" spans="1:7" ht="12.75">
      <c r="A65" s="36">
        <v>9</v>
      </c>
      <c r="B65" s="8">
        <v>440501</v>
      </c>
      <c r="C65" s="7" t="s">
        <v>737</v>
      </c>
      <c r="D65" s="7" t="s">
        <v>738</v>
      </c>
      <c r="E65" s="7" t="s">
        <v>77</v>
      </c>
      <c r="F65" s="8" t="s">
        <v>33</v>
      </c>
      <c r="G65" s="60" t="s">
        <v>739</v>
      </c>
    </row>
    <row r="66" spans="1:7" ht="12.75">
      <c r="A66" s="36">
        <v>9</v>
      </c>
      <c r="B66" s="8">
        <v>450602</v>
      </c>
      <c r="C66" s="7" t="s">
        <v>162</v>
      </c>
      <c r="D66" s="7" t="s">
        <v>163</v>
      </c>
      <c r="E66" s="7" t="s">
        <v>77</v>
      </c>
      <c r="F66" s="8" t="s">
        <v>33</v>
      </c>
      <c r="G66" s="60" t="s">
        <v>740</v>
      </c>
    </row>
    <row r="67" spans="1:7" ht="12.75">
      <c r="A67" s="36">
        <v>9</v>
      </c>
      <c r="B67" s="8">
        <v>511608</v>
      </c>
      <c r="C67" s="7" t="s">
        <v>741</v>
      </c>
      <c r="D67" s="7" t="s">
        <v>742</v>
      </c>
      <c r="E67" s="7" t="s">
        <v>88</v>
      </c>
      <c r="F67" s="8" t="s">
        <v>42</v>
      </c>
      <c r="G67" s="60" t="s">
        <v>743</v>
      </c>
    </row>
    <row r="68" spans="1:7" ht="12.75">
      <c r="A68" s="36">
        <v>9</v>
      </c>
      <c r="B68" s="8">
        <v>512003</v>
      </c>
      <c r="C68" s="7" t="s">
        <v>99</v>
      </c>
      <c r="D68" s="7" t="s">
        <v>100</v>
      </c>
      <c r="E68" s="7" t="s">
        <v>89</v>
      </c>
      <c r="F68" s="8" t="s">
        <v>43</v>
      </c>
      <c r="G68" s="60" t="s">
        <v>181</v>
      </c>
    </row>
    <row r="69" spans="1:7" ht="12.75">
      <c r="A69" s="37">
        <v>9</v>
      </c>
      <c r="B69" s="17">
        <v>512004</v>
      </c>
      <c r="C69" s="16" t="s">
        <v>744</v>
      </c>
      <c r="D69" s="16" t="s">
        <v>745</v>
      </c>
      <c r="E69" s="16" t="s">
        <v>89</v>
      </c>
      <c r="F69" s="17" t="s">
        <v>43</v>
      </c>
      <c r="G69" s="61" t="s">
        <v>746</v>
      </c>
    </row>
  </sheetData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2006-08-15T19:16:29Z</cp:lastPrinted>
  <dcterms:created xsi:type="dcterms:W3CDTF">2002-09-13T20:28:34Z</dcterms:created>
  <dcterms:modified xsi:type="dcterms:W3CDTF">2006-08-15T19:17:49Z</dcterms:modified>
  <cp:category/>
  <cp:version/>
  <cp:contentType/>
  <cp:contentStatus/>
</cp:coreProperties>
</file>