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65416" windowWidth="12555" windowHeight="9765" activeTab="6"/>
  </bookViews>
  <sheets>
    <sheet name="Notes" sheetId="1" r:id="rId1"/>
    <sheet name="2x500" sheetId="2" r:id="rId2"/>
    <sheet name="2x300" sheetId="3" r:id="rId3"/>
    <sheet name="10x500" sheetId="4" r:id="rId4"/>
    <sheet name="10x300" sheetId="5" r:id="rId5"/>
    <sheet name="0to10_300" sheetId="6" r:id="rId6"/>
    <sheet name="0to10_500" sheetId="7" r:id="rId7"/>
  </sheets>
  <definedNames>
    <definedName name="SHARED_FORMULA_48">#N/A</definedName>
    <definedName name="SHARED_FORMULA_49">#N/A</definedName>
    <definedName name="SHARED_FORMULA_50">#N/A</definedName>
    <definedName name="SHARED_FORMULA_53">#N/A</definedName>
    <definedName name="SHARED_FORMULA_54">#N/A</definedName>
    <definedName name="SHARED_FORMULA_55">#N/A</definedName>
    <definedName name="SHARED_FORMULA_56">#N/A</definedName>
    <definedName name="SHARED_FORMULA_57">#N/A</definedName>
    <definedName name="SHARED_FORMULA_58">#N/A</definedName>
    <definedName name="SHARED_FORMULA_59">#N/A</definedName>
    <definedName name="SHARED_FORMULA_60">#N/A</definedName>
    <definedName name="SHARED_FORMULA_61">#N/A</definedName>
  </definedNames>
  <calcPr fullCalcOnLoad="1"/>
</workbook>
</file>

<file path=xl/sharedStrings.xml><?xml version="1.0" encoding="utf-8"?>
<sst xmlns="http://schemas.openxmlformats.org/spreadsheetml/2006/main" count="1028" uniqueCount="293">
  <si>
    <t>0-2 cm fraction, 500 um</t>
  </si>
  <si>
    <t>15 cores total</t>
  </si>
  <si>
    <t xml:space="preserve">core area = </t>
  </si>
  <si>
    <t>multiplier for # per sq. meter =</t>
  </si>
  <si>
    <t>sample</t>
  </si>
  <si>
    <t>species</t>
  </si>
  <si>
    <t>Sum</t>
  </si>
  <si>
    <t>Mean</t>
  </si>
  <si>
    <t>unknown gastropod</t>
  </si>
  <si>
    <t>Other</t>
  </si>
  <si>
    <t>Nematode</t>
  </si>
  <si>
    <t>0-2 cm fraction, 300 um</t>
  </si>
  <si>
    <t>2-10 cm fraction, 500 um</t>
  </si>
  <si>
    <t>9.08cm^2</t>
  </si>
  <si>
    <t>2-10 cm fraction, 300 um</t>
  </si>
  <si>
    <t>Pherusa affinis</t>
  </si>
  <si>
    <t>Eteone trilineata</t>
  </si>
  <si>
    <t>unknown bivalve</t>
  </si>
  <si>
    <t>Scolelepis squamatus cf.</t>
  </si>
  <si>
    <t>Harmothoe extenuata cf</t>
  </si>
  <si>
    <t>Aphrodita hastata</t>
  </si>
  <si>
    <t>Scolopsis acutis</t>
  </si>
  <si>
    <t>Spiosetosa cf.</t>
  </si>
  <si>
    <t>Paranatis speciosa</t>
  </si>
  <si>
    <t>Laterina cf.</t>
  </si>
  <si>
    <t>Amphitrite affinis</t>
  </si>
  <si>
    <t>Eteone sp.</t>
  </si>
  <si>
    <t>Scalibregma inflatum</t>
  </si>
  <si>
    <t>Heteromastus filiformis</t>
  </si>
  <si>
    <t>Polydora ligni</t>
  </si>
  <si>
    <t>Terebellidae stroemi</t>
  </si>
  <si>
    <t>Littorina obtustata</t>
  </si>
  <si>
    <t>Nassarius trilittatus</t>
  </si>
  <si>
    <t>Phyllodoce mucosa</t>
  </si>
  <si>
    <t>Lamelleria pellucida</t>
  </si>
  <si>
    <t>Pygospio elegans</t>
  </si>
  <si>
    <t>Diplocirrus hirsutus</t>
  </si>
  <si>
    <t>Nucula tenuisulcata</t>
  </si>
  <si>
    <t>Mediomastus filiformis</t>
  </si>
  <si>
    <t>Margarites vahlii</t>
  </si>
  <si>
    <t>Praxillela gracillis</t>
  </si>
  <si>
    <t>Brachiodontes recurvus</t>
  </si>
  <si>
    <t>Nicomache lumbricalis</t>
  </si>
  <si>
    <t>Bittium alternatum</t>
  </si>
  <si>
    <t>Clymenella torquata</t>
  </si>
  <si>
    <t>Scolelipis squalmatus</t>
  </si>
  <si>
    <t>Yolidia sapotilla</t>
  </si>
  <si>
    <t>Odostomia gibbosa</t>
  </si>
  <si>
    <t>Hydrobia totteni</t>
  </si>
  <si>
    <t>Polydora sp</t>
  </si>
  <si>
    <t>sipunculid</t>
  </si>
  <si>
    <t>Total Polychaetes</t>
  </si>
  <si>
    <t>Total Molluscs</t>
  </si>
  <si>
    <t>Total Arthropods</t>
  </si>
  <si>
    <t>Total Other (excluding Nematodes and Forams)</t>
  </si>
  <si>
    <r>
      <t>cm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</si>
  <si>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</si>
  <si>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t>unknown Polychaete</t>
  </si>
  <si>
    <t>Maldanid Sp.</t>
  </si>
  <si>
    <t>Maldane sarsi</t>
  </si>
  <si>
    <t>Lumbrineris fragilis</t>
  </si>
  <si>
    <t>Yoldia iris</t>
  </si>
  <si>
    <t>Gammarid amphipod</t>
  </si>
  <si>
    <t>Aglaophamus neotenus</t>
  </si>
  <si>
    <t>Autolytus cornutus</t>
  </si>
  <si>
    <t>Retusa obtusa</t>
  </si>
  <si>
    <t>Turbonilla interrupta?</t>
  </si>
  <si>
    <t>Harmothoe imbricata</t>
  </si>
  <si>
    <t>Parapionosyllis longicirrata</t>
  </si>
  <si>
    <t>Anadora transversa</t>
  </si>
  <si>
    <t>Pherusa plumosa</t>
  </si>
  <si>
    <t>Neries succinea</t>
  </si>
  <si>
    <t>Macoma sp.?</t>
  </si>
  <si>
    <t>Phascolian strombi</t>
  </si>
  <si>
    <t>Eteone lactea</t>
  </si>
  <si>
    <t>Haminoea solitaria</t>
  </si>
  <si>
    <t>Retusidae Family</t>
  </si>
  <si>
    <t>Platyhelminthes class Turbellaria (flat worm)</t>
  </si>
  <si>
    <t>crepidula larvae</t>
  </si>
  <si>
    <t>Yoldia limatula</t>
  </si>
  <si>
    <t>Lyonsia hyalina</t>
  </si>
  <si>
    <t>Turbonilla elegantula</t>
  </si>
  <si>
    <t>Edwardsia elegans</t>
  </si>
  <si>
    <t>Asychis elongata</t>
  </si>
  <si>
    <t>Oligochaete</t>
  </si>
  <si>
    <t>Eulalia viridis</t>
  </si>
  <si>
    <t>Sabellaria vulgaris</t>
  </si>
  <si>
    <t>Antinoella sarsi</t>
  </si>
  <si>
    <t>Mercenaria mercenaria</t>
  </si>
  <si>
    <t>Eteone heteropoda</t>
  </si>
  <si>
    <t>unknown</t>
  </si>
  <si>
    <t>Aclis sp.</t>
  </si>
  <si>
    <t>Nucula proxima</t>
  </si>
  <si>
    <t>Nauplius</t>
  </si>
  <si>
    <t>Evadne sp.</t>
  </si>
  <si>
    <t xml:space="preserve">Evadne sp. </t>
  </si>
  <si>
    <t>Marine mite</t>
  </si>
  <si>
    <t>Nudibranch</t>
  </si>
  <si>
    <t>Lumbrineris latreilli</t>
  </si>
  <si>
    <t>Nephtys  picta</t>
  </si>
  <si>
    <t>Ampharete arctica</t>
  </si>
  <si>
    <t>Enipo gracilis</t>
  </si>
  <si>
    <t>Turbonilla interrupta</t>
  </si>
  <si>
    <t>Thracia septentrionalis</t>
  </si>
  <si>
    <t>Mya arenaria</t>
  </si>
  <si>
    <t>Retusa eburnea</t>
  </si>
  <si>
    <t>Anadora sp.</t>
  </si>
  <si>
    <t>Eusyllis lamelligera</t>
  </si>
  <si>
    <t>Paraonis gracilis</t>
  </si>
  <si>
    <t>Scolecolepides viridis</t>
  </si>
  <si>
    <t>Microphthalmus sczelkowii</t>
  </si>
  <si>
    <t>Calanoid copepod</t>
  </si>
  <si>
    <t>Sample #</t>
  </si>
  <si>
    <t xml:space="preserve">2 to 10 </t>
  </si>
  <si>
    <t>0 to 2</t>
  </si>
  <si>
    <t xml:space="preserve">Foraminifera present </t>
  </si>
  <si>
    <t>1 of 15</t>
  </si>
  <si>
    <t>2 of 15</t>
  </si>
  <si>
    <t>300µm</t>
  </si>
  <si>
    <t>500µm</t>
  </si>
  <si>
    <t>3 of 15</t>
  </si>
  <si>
    <t>2 to 10</t>
  </si>
  <si>
    <t>Depth (cm)</t>
  </si>
  <si>
    <t>4 of 15</t>
  </si>
  <si>
    <t>5 of 15</t>
  </si>
  <si>
    <t>6 of 15</t>
  </si>
  <si>
    <t>7 of 15</t>
  </si>
  <si>
    <t>8 of 15</t>
  </si>
  <si>
    <t>9 of 15</t>
  </si>
  <si>
    <t>10 of 15</t>
  </si>
  <si>
    <t>11 of 15</t>
  </si>
  <si>
    <t>12 of 15</t>
  </si>
  <si>
    <t>13 of 15</t>
  </si>
  <si>
    <t>14 of 15</t>
  </si>
  <si>
    <t>15 of 15</t>
  </si>
  <si>
    <t>unknown Amphipod</t>
  </si>
  <si>
    <t>Priapulida</t>
  </si>
  <si>
    <t>Spionidae (larvae)</t>
  </si>
  <si>
    <t>unknown Polychaete (see note)</t>
  </si>
  <si>
    <t>Ilyanassa trivittata</t>
  </si>
  <si>
    <t>Yoldia thraciaeformis</t>
  </si>
  <si>
    <t>Cirratulus cirratus</t>
  </si>
  <si>
    <t>Cylichna occulta</t>
  </si>
  <si>
    <t>Acartia sp.</t>
  </si>
  <si>
    <t>Nuculana minuta</t>
  </si>
  <si>
    <t>Littorina obtusata</t>
  </si>
  <si>
    <t>Ensis directus</t>
  </si>
  <si>
    <t>Polynoidae Family</t>
  </si>
  <si>
    <t>Pinnixa spp. (crab)</t>
  </si>
  <si>
    <t>Spiochaetopterus oculatus</t>
  </si>
  <si>
    <t>Phoronis (muelleri?)</t>
  </si>
  <si>
    <t>North Jamestown Station- 2007</t>
  </si>
  <si>
    <t>Tagelus sp</t>
  </si>
  <si>
    <t>Mesodesma arctatum</t>
  </si>
  <si>
    <t>Melinna cristata</t>
  </si>
  <si>
    <t>Tellina agilis</t>
  </si>
  <si>
    <t>Admete couthouyi</t>
  </si>
  <si>
    <t>Pectinaria sp</t>
  </si>
  <si>
    <t>Odostomia katherinae</t>
  </si>
  <si>
    <t>Flabelligera affinis</t>
  </si>
  <si>
    <t>Syllides longocirrata</t>
  </si>
  <si>
    <t>Eusylis blomstrandi</t>
  </si>
  <si>
    <t>Benthic Sample Data</t>
  </si>
  <si>
    <t>#/sq meter</t>
  </si>
  <si>
    <t>Polychaetes</t>
  </si>
  <si>
    <t>Ampharete spp.</t>
  </si>
  <si>
    <t>Anobothrus gracilis</t>
  </si>
  <si>
    <t>Arabella iricolor</t>
  </si>
  <si>
    <t>Aricidea catherinae</t>
  </si>
  <si>
    <t>Asabellides oculata</t>
  </si>
  <si>
    <t>Brada villosa</t>
  </si>
  <si>
    <t>Capitella capitata</t>
  </si>
  <si>
    <t>Glycera americana</t>
  </si>
  <si>
    <t>Lumbrinerid</t>
  </si>
  <si>
    <t>Mediomastus ambiseta</t>
  </si>
  <si>
    <t>Nephtys  incisa</t>
  </si>
  <si>
    <t>Ninoe nigripes</t>
  </si>
  <si>
    <t>Oweniid ?</t>
  </si>
  <si>
    <t>Pherusa aspera</t>
  </si>
  <si>
    <t>Pholoe minuta</t>
  </si>
  <si>
    <t>Polycirrus medusa</t>
  </si>
  <si>
    <t>Polynoid</t>
  </si>
  <si>
    <t>Prionospio steenstrupi</t>
  </si>
  <si>
    <t>Streblospio benedicti</t>
  </si>
  <si>
    <t>Tharyx acutus</t>
  </si>
  <si>
    <t>Molluscs</t>
  </si>
  <si>
    <r>
      <t>Acteocin</t>
    </r>
    <r>
      <rPr>
        <sz val="10"/>
        <rFont val="Arial"/>
        <family val="0"/>
      </rPr>
      <t>a canaliculata</t>
    </r>
  </si>
  <si>
    <t>Buccinum undatum ?</t>
  </si>
  <si>
    <t>Cylichna alba</t>
  </si>
  <si>
    <t>Mulinia lateralis</t>
  </si>
  <si>
    <t>Nucula annulata</t>
  </si>
  <si>
    <t>Turbonilla sp.</t>
  </si>
  <si>
    <t>Arthropods</t>
  </si>
  <si>
    <t>Acartia sp.</t>
  </si>
  <si>
    <t>Ampelisca (abdita?)</t>
  </si>
  <si>
    <t>Crangon septemspinosa</t>
  </si>
  <si>
    <t>Harpacticus spp.</t>
  </si>
  <si>
    <t>Leptocheirus pinguis</t>
  </si>
  <si>
    <t xml:space="preserve">Ostracod </t>
  </si>
  <si>
    <t>Pagurus spp.</t>
  </si>
  <si>
    <t>Unciola irrorata</t>
  </si>
  <si>
    <t>unk. copepod</t>
  </si>
  <si>
    <t xml:space="preserve">Kinorhynch </t>
  </si>
  <si>
    <t>Nemertean</t>
  </si>
  <si>
    <t>Tubulanus pellucidus</t>
  </si>
  <si>
    <t>Apistobranchus tullbergi ?</t>
  </si>
  <si>
    <t>Benthic Sample Data</t>
  </si>
  <si>
    <t>Anobothrus gracilis</t>
  </si>
  <si>
    <t>Apistobranchus tullbergi ?</t>
  </si>
  <si>
    <t>Aricidea catherinae</t>
  </si>
  <si>
    <t>Asabellides oculata</t>
  </si>
  <si>
    <t>Capitella capitata</t>
  </si>
  <si>
    <t>Mediomastus ambiseta</t>
  </si>
  <si>
    <t>Polycirrus medusa</t>
  </si>
  <si>
    <t>Prionospio steenstrupi</t>
  </si>
  <si>
    <t>Acteocina canaliculata</t>
  </si>
  <si>
    <t xml:space="preserve">Ampelisca </t>
  </si>
  <si>
    <t>Crangon septemspinosa</t>
  </si>
  <si>
    <t>Harpacticus spp.</t>
  </si>
  <si>
    <t>Leptocheirus pinguis</t>
  </si>
  <si>
    <t xml:space="preserve">Ostracod </t>
  </si>
  <si>
    <t>Pagurus spp.</t>
  </si>
  <si>
    <t>Nemertean</t>
  </si>
  <si>
    <t>Benthic Sample Data</t>
  </si>
  <si>
    <t>#/sq meter</t>
  </si>
  <si>
    <t>Polychaetes</t>
  </si>
  <si>
    <t>Apistobranchus tullbergi ?</t>
  </si>
  <si>
    <t>Acteocina canaliculata</t>
  </si>
  <si>
    <t xml:space="preserve">Ampelisca </t>
  </si>
  <si>
    <t>yes</t>
  </si>
  <si>
    <t>no</t>
  </si>
  <si>
    <t>NEW SPECIES ADDED TO THE LIST</t>
  </si>
  <si>
    <t xml:space="preserve">MOLLUSCS </t>
  </si>
  <si>
    <t>POLYCHAETES</t>
  </si>
  <si>
    <t>Eusyllis blomstrandi</t>
  </si>
  <si>
    <t xml:space="preserve">two eggs </t>
  </si>
  <si>
    <t xml:space="preserve">Several nematodes </t>
  </si>
  <si>
    <t>capsules /eggs and briozoos</t>
  </si>
  <si>
    <t>Couple of dead ostracods</t>
  </si>
  <si>
    <t>marine mite</t>
  </si>
  <si>
    <t>foraminifers and cases of Eastern mudsnail</t>
  </si>
  <si>
    <t>Pieces of bamboo worm</t>
  </si>
  <si>
    <t xml:space="preserve">just pieces of unidentificable polychate </t>
  </si>
  <si>
    <t>Low abundance</t>
  </si>
  <si>
    <t>nematodos and marine mite</t>
  </si>
  <si>
    <t>Possible lithopredation; egg case of eastern mudsnail</t>
  </si>
  <si>
    <t>Lot of dead shells</t>
  </si>
  <si>
    <t xml:space="preserve">Lot of tentacles and branchiae </t>
  </si>
  <si>
    <t>small amount of sediment/sample; flat worm</t>
  </si>
  <si>
    <t>very poor diversity/abundance</t>
  </si>
  <si>
    <t>NO foraminifers</t>
  </si>
  <si>
    <t>Poor diversity</t>
  </si>
  <si>
    <t>olygochaete and marine mite</t>
  </si>
  <si>
    <t>olygochaete</t>
  </si>
  <si>
    <t>Lot of tentacles (Polycirrus)</t>
  </si>
  <si>
    <t>Lot of tentacles</t>
  </si>
  <si>
    <t>Pythinella cuneata</t>
  </si>
  <si>
    <t>Benthic Sample Data -Narragansett Bay Benthic Study</t>
  </si>
  <si>
    <t>0-10 cm, 500 µm</t>
  </si>
  <si>
    <t>cm2</t>
  </si>
  <si>
    <t>m2</t>
  </si>
  <si>
    <t>Total Species</t>
  </si>
  <si>
    <t>0-10 cm,300 µm</t>
  </si>
  <si>
    <t>Acartia (LPIL)</t>
  </si>
  <si>
    <t>Crepidula (LPIL)</t>
  </si>
  <si>
    <t>Fargoa gibbosa</t>
  </si>
  <si>
    <t>Halacaridae (LPIL)</t>
  </si>
  <si>
    <t>Harpacticus (LPIL)</t>
  </si>
  <si>
    <t>Kinorhyncha (LPIL)</t>
  </si>
  <si>
    <t>Oligochaeta (LPIL)</t>
  </si>
  <si>
    <t>Ostracoda (LPIL)</t>
  </si>
  <si>
    <t>Pectinaria (LPIL)</t>
  </si>
  <si>
    <t>Polychaeta (LPIL)</t>
  </si>
  <si>
    <t>Turbellaria (LPIL)</t>
  </si>
  <si>
    <t>Ampelisca (LPIL)</t>
  </si>
  <si>
    <t>Amphipoda (LPIL)</t>
  </si>
  <si>
    <t>Gastropoda (LPIL)</t>
  </si>
  <si>
    <t>Macoma (LPIL)</t>
  </si>
  <si>
    <t>Nephtys incisa</t>
  </si>
  <si>
    <t>Nereis succinea</t>
  </si>
  <si>
    <t>Odostomia (LPIL)</t>
  </si>
  <si>
    <t>Tagelus (LPIL)</t>
  </si>
  <si>
    <t>Terebellides stroemi</t>
  </si>
  <si>
    <t>Turbonilla (LPIL)</t>
  </si>
  <si>
    <t>Total abundance of all fauna</t>
  </si>
  <si>
    <t>Total abundance of macrofauna **</t>
  </si>
  <si>
    <t>Total Meiofauna abundance</t>
  </si>
  <si>
    <t>**Removed from the total abundance of macrofauna were  groups that are typical meiofaunal and groups clearly pelagic, examples- Nematodes, Turbellarian Flatworms, Kinorhynchs, Calanoid Copepods, Cyclopoid Copepods, Harpacticoid copepods, Ostracods, Euphausiid, Foraminifera, Marine mites.</t>
  </si>
  <si>
    <t>Total Other</t>
  </si>
  <si>
    <t>Total Macrofaunal Species</t>
  </si>
  <si>
    <t>Total Meiofaunal Species</t>
  </si>
  <si>
    <t>Std Dev</t>
  </si>
  <si>
    <t>Std Error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</si>
</sst>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0.000000"/>
    <numFmt numFmtId="175" formatCode="0.00000"/>
    <numFmt numFmtId="176" formatCode="0.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" fontId="0" fillId="0" borderId="13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16" fontId="0" fillId="0" borderId="13" xfId="0" applyNumberFormat="1" applyFont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Continuous"/>
      <protection locked="0"/>
    </xf>
    <xf numFmtId="2" fontId="1" fillId="0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 applyProtection="1">
      <alignment horizontal="centerContinuous"/>
      <protection locked="0"/>
    </xf>
    <xf numFmtId="0" fontId="1" fillId="0" borderId="2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centerContinuous"/>
      <protection locked="0"/>
    </xf>
    <xf numFmtId="1" fontId="0" fillId="0" borderId="0" xfId="0" applyNumberFormat="1" applyFont="1" applyFill="1" applyBorder="1" applyAlignment="1">
      <alignment horizontal="center"/>
    </xf>
    <xf numFmtId="0" fontId="0" fillId="0" borderId="16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fill"/>
      <protection locked="0"/>
    </xf>
    <xf numFmtId="0" fontId="0" fillId="0" borderId="16" xfId="0" applyFont="1" applyFill="1" applyBorder="1" applyAlignment="1" applyProtection="1">
      <alignment horizontal="justify"/>
      <protection locked="0"/>
    </xf>
    <xf numFmtId="2" fontId="0" fillId="0" borderId="10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72" fontId="1" fillId="0" borderId="18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72" fontId="0" fillId="0" borderId="22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20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33" borderId="0" xfId="0" applyNumberFormat="1" applyFill="1" applyAlignment="1">
      <alignment horizontal="left" wrapText="1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4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right"/>
    </xf>
    <xf numFmtId="174" fontId="0" fillId="0" borderId="0" xfId="0" applyNumberFormat="1" applyFont="1" applyFill="1" applyAlignment="1">
      <alignment horizontal="right"/>
    </xf>
    <xf numFmtId="0" fontId="0" fillId="33" borderId="0" xfId="0" applyNumberFormat="1" applyFill="1" applyAlignment="1">
      <alignment horizontal="left" wrapText="1"/>
    </xf>
    <xf numFmtId="4" fontId="25" fillId="0" borderId="3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zoomScale="75" zoomScaleNormal="75" zoomScalePageLayoutView="0" workbookViewId="0" topLeftCell="A1">
      <selection activeCell="C52" sqref="C52:F56"/>
    </sheetView>
  </sheetViews>
  <sheetFormatPr defaultColWidth="9.140625" defaultRowHeight="12.75"/>
  <cols>
    <col min="1" max="1" width="9.140625" style="2" customWidth="1"/>
    <col min="2" max="2" width="11.7109375" style="0" customWidth="1"/>
    <col min="6" max="6" width="39.57421875" style="0" customWidth="1"/>
    <col min="10" max="10" width="36.7109375" style="0" customWidth="1"/>
    <col min="12" max="12" width="10.7109375" style="0" customWidth="1"/>
    <col min="13" max="13" width="11.421875" style="0" customWidth="1"/>
    <col min="14" max="14" width="11.28125" style="0" customWidth="1"/>
    <col min="15" max="16" width="11.8515625" style="0" customWidth="1"/>
    <col min="17" max="17" width="11.140625" style="0" customWidth="1"/>
  </cols>
  <sheetData>
    <row r="1" spans="1:15" ht="13.5" thickBot="1">
      <c r="A1" s="1" t="s">
        <v>112</v>
      </c>
      <c r="B1" s="1" t="s">
        <v>122</v>
      </c>
      <c r="C1" s="104" t="s">
        <v>118</v>
      </c>
      <c r="D1" s="104"/>
      <c r="E1" s="104"/>
      <c r="F1" s="104"/>
      <c r="G1" s="104" t="s">
        <v>119</v>
      </c>
      <c r="H1" s="104"/>
      <c r="I1" s="104"/>
      <c r="J1" s="104"/>
      <c r="L1" s="105" t="s">
        <v>115</v>
      </c>
      <c r="M1" s="106"/>
      <c r="N1" s="106"/>
      <c r="O1" s="107"/>
    </row>
    <row r="2" spans="1:15" ht="13.5" thickBot="1">
      <c r="A2" s="92" t="s">
        <v>116</v>
      </c>
      <c r="B2" s="95" t="s">
        <v>114</v>
      </c>
      <c r="C2" s="97" t="s">
        <v>235</v>
      </c>
      <c r="D2" s="97"/>
      <c r="E2" s="97"/>
      <c r="F2" s="97"/>
      <c r="G2" s="97" t="s">
        <v>236</v>
      </c>
      <c r="H2" s="97"/>
      <c r="I2" s="97"/>
      <c r="J2" s="99"/>
      <c r="L2" s="1" t="s">
        <v>112</v>
      </c>
      <c r="M2" s="1" t="s">
        <v>122</v>
      </c>
      <c r="N2" s="1" t="s">
        <v>118</v>
      </c>
      <c r="O2" s="1" t="s">
        <v>119</v>
      </c>
    </row>
    <row r="3" spans="1:15" ht="13.5" thickBot="1">
      <c r="A3" s="93"/>
      <c r="B3" s="96"/>
      <c r="C3" s="98"/>
      <c r="D3" s="98"/>
      <c r="E3" s="98"/>
      <c r="F3" s="98"/>
      <c r="G3" s="98"/>
      <c r="H3" s="98"/>
      <c r="I3" s="98"/>
      <c r="J3" s="100"/>
      <c r="L3" s="92" t="s">
        <v>116</v>
      </c>
      <c r="M3" s="3" t="s">
        <v>114</v>
      </c>
      <c r="N3" s="4" t="s">
        <v>229</v>
      </c>
      <c r="O3" s="5" t="s">
        <v>229</v>
      </c>
    </row>
    <row r="4" spans="1:15" ht="13.5" thickBot="1">
      <c r="A4" s="93"/>
      <c r="B4" s="96"/>
      <c r="C4" s="98"/>
      <c r="D4" s="98"/>
      <c r="E4" s="98"/>
      <c r="F4" s="98"/>
      <c r="G4" s="98"/>
      <c r="H4" s="98"/>
      <c r="I4" s="98"/>
      <c r="J4" s="100"/>
      <c r="L4" s="94"/>
      <c r="M4" s="6" t="s">
        <v>113</v>
      </c>
      <c r="N4" s="4" t="s">
        <v>229</v>
      </c>
      <c r="O4" s="5" t="s">
        <v>230</v>
      </c>
    </row>
    <row r="5" spans="1:15" ht="13.5" thickBot="1">
      <c r="A5" s="93"/>
      <c r="B5" s="96"/>
      <c r="C5" s="98"/>
      <c r="D5" s="98"/>
      <c r="E5" s="98"/>
      <c r="F5" s="98"/>
      <c r="G5" s="98"/>
      <c r="H5" s="98"/>
      <c r="I5" s="98"/>
      <c r="J5" s="100"/>
      <c r="L5" s="92" t="s">
        <v>117</v>
      </c>
      <c r="M5" s="3" t="s">
        <v>114</v>
      </c>
      <c r="N5" s="4" t="s">
        <v>229</v>
      </c>
      <c r="O5" s="5" t="s">
        <v>230</v>
      </c>
    </row>
    <row r="6" spans="1:15" ht="13.5" thickBot="1">
      <c r="A6" s="93"/>
      <c r="B6" s="96"/>
      <c r="C6" s="98"/>
      <c r="D6" s="98"/>
      <c r="E6" s="98"/>
      <c r="F6" s="98"/>
      <c r="G6" s="98"/>
      <c r="H6" s="98"/>
      <c r="I6" s="98"/>
      <c r="J6" s="100"/>
      <c r="L6" s="94"/>
      <c r="M6" s="6" t="s">
        <v>113</v>
      </c>
      <c r="N6" s="4" t="s">
        <v>229</v>
      </c>
      <c r="O6" s="5" t="s">
        <v>230</v>
      </c>
    </row>
    <row r="7" spans="1:15" ht="13.5" thickBot="1">
      <c r="A7" s="93"/>
      <c r="B7" s="96" t="s">
        <v>121</v>
      </c>
      <c r="C7" s="98"/>
      <c r="D7" s="98"/>
      <c r="E7" s="98"/>
      <c r="F7" s="100"/>
      <c r="G7" s="98" t="s">
        <v>237</v>
      </c>
      <c r="H7" s="98"/>
      <c r="I7" s="98"/>
      <c r="J7" s="100"/>
      <c r="L7" s="92" t="s">
        <v>120</v>
      </c>
      <c r="M7" s="7" t="s">
        <v>114</v>
      </c>
      <c r="N7" s="4" t="s">
        <v>229</v>
      </c>
      <c r="O7" s="5" t="s">
        <v>229</v>
      </c>
    </row>
    <row r="8" spans="1:15" ht="13.5" thickBot="1">
      <c r="A8" s="93"/>
      <c r="B8" s="96"/>
      <c r="C8" s="98"/>
      <c r="D8" s="98"/>
      <c r="E8" s="98"/>
      <c r="F8" s="100"/>
      <c r="G8" s="98"/>
      <c r="H8" s="98"/>
      <c r="I8" s="98"/>
      <c r="J8" s="100"/>
      <c r="L8" s="94"/>
      <c r="M8" s="8" t="s">
        <v>113</v>
      </c>
      <c r="N8" s="4" t="s">
        <v>229</v>
      </c>
      <c r="O8" s="5" t="s">
        <v>230</v>
      </c>
    </row>
    <row r="9" spans="1:15" ht="13.5" thickBot="1">
      <c r="A9" s="93"/>
      <c r="B9" s="96"/>
      <c r="C9" s="98"/>
      <c r="D9" s="98"/>
      <c r="E9" s="98"/>
      <c r="F9" s="100"/>
      <c r="G9" s="98"/>
      <c r="H9" s="98"/>
      <c r="I9" s="98"/>
      <c r="J9" s="100"/>
      <c r="L9" s="92" t="s">
        <v>123</v>
      </c>
      <c r="M9" s="3" t="s">
        <v>114</v>
      </c>
      <c r="N9" s="4" t="s">
        <v>229</v>
      </c>
      <c r="O9" s="5" t="s">
        <v>230</v>
      </c>
    </row>
    <row r="10" spans="1:15" ht="13.5" thickBot="1">
      <c r="A10" s="93"/>
      <c r="B10" s="96"/>
      <c r="C10" s="98"/>
      <c r="D10" s="98"/>
      <c r="E10" s="98"/>
      <c r="F10" s="100"/>
      <c r="G10" s="98"/>
      <c r="H10" s="98"/>
      <c r="I10" s="98"/>
      <c r="J10" s="100"/>
      <c r="L10" s="94"/>
      <c r="M10" s="6" t="s">
        <v>113</v>
      </c>
      <c r="N10" s="4" t="s">
        <v>229</v>
      </c>
      <c r="O10" s="5" t="s">
        <v>230</v>
      </c>
    </row>
    <row r="11" spans="1:15" ht="13.5" thickBot="1">
      <c r="A11" s="94"/>
      <c r="B11" s="101"/>
      <c r="C11" s="102"/>
      <c r="D11" s="102"/>
      <c r="E11" s="102"/>
      <c r="F11" s="103"/>
      <c r="G11" s="102"/>
      <c r="H11" s="102"/>
      <c r="I11" s="102"/>
      <c r="J11" s="103"/>
      <c r="L11" s="92" t="s">
        <v>124</v>
      </c>
      <c r="M11" s="3" t="s">
        <v>114</v>
      </c>
      <c r="N11" s="4" t="s">
        <v>229</v>
      </c>
      <c r="O11" s="5" t="s">
        <v>230</v>
      </c>
    </row>
    <row r="12" spans="1:15" ht="13.5" thickBot="1">
      <c r="A12" s="92" t="s">
        <v>117</v>
      </c>
      <c r="B12" s="95" t="s">
        <v>114</v>
      </c>
      <c r="C12" s="98"/>
      <c r="D12" s="98"/>
      <c r="E12" s="98"/>
      <c r="F12" s="98"/>
      <c r="G12" s="97"/>
      <c r="H12" s="97"/>
      <c r="I12" s="97"/>
      <c r="J12" s="99"/>
      <c r="L12" s="94"/>
      <c r="M12" s="6" t="s">
        <v>113</v>
      </c>
      <c r="N12" s="4" t="s">
        <v>229</v>
      </c>
      <c r="O12" s="5" t="s">
        <v>230</v>
      </c>
    </row>
    <row r="13" spans="1:15" ht="13.5" thickBot="1">
      <c r="A13" s="93"/>
      <c r="B13" s="96"/>
      <c r="C13" s="98"/>
      <c r="D13" s="98"/>
      <c r="E13" s="98"/>
      <c r="F13" s="98"/>
      <c r="G13" s="98"/>
      <c r="H13" s="98"/>
      <c r="I13" s="98"/>
      <c r="J13" s="100"/>
      <c r="L13" s="92" t="s">
        <v>125</v>
      </c>
      <c r="M13" s="3" t="s">
        <v>114</v>
      </c>
      <c r="N13" s="4" t="s">
        <v>229</v>
      </c>
      <c r="O13" s="5" t="s">
        <v>230</v>
      </c>
    </row>
    <row r="14" spans="1:15" ht="13.5" thickBot="1">
      <c r="A14" s="93"/>
      <c r="B14" s="96"/>
      <c r="C14" s="98"/>
      <c r="D14" s="98"/>
      <c r="E14" s="98"/>
      <c r="F14" s="98"/>
      <c r="G14" s="98"/>
      <c r="H14" s="98"/>
      <c r="I14" s="98"/>
      <c r="J14" s="100"/>
      <c r="L14" s="94"/>
      <c r="M14" s="6" t="s">
        <v>113</v>
      </c>
      <c r="N14" s="4" t="s">
        <v>229</v>
      </c>
      <c r="O14" s="5" t="s">
        <v>230</v>
      </c>
    </row>
    <row r="15" spans="1:15" ht="13.5" thickBot="1">
      <c r="A15" s="93"/>
      <c r="B15" s="96"/>
      <c r="C15" s="98"/>
      <c r="D15" s="98"/>
      <c r="E15" s="98"/>
      <c r="F15" s="98"/>
      <c r="G15" s="98"/>
      <c r="H15" s="98"/>
      <c r="I15" s="98"/>
      <c r="J15" s="100"/>
      <c r="L15" s="92" t="s">
        <v>126</v>
      </c>
      <c r="M15" s="3" t="s">
        <v>114</v>
      </c>
      <c r="N15" s="4" t="s">
        <v>229</v>
      </c>
      <c r="O15" s="5" t="s">
        <v>230</v>
      </c>
    </row>
    <row r="16" spans="1:15" ht="13.5" thickBot="1">
      <c r="A16" s="93"/>
      <c r="B16" s="96"/>
      <c r="C16" s="102"/>
      <c r="D16" s="102"/>
      <c r="E16" s="102"/>
      <c r="F16" s="102"/>
      <c r="G16" s="98"/>
      <c r="H16" s="98"/>
      <c r="I16" s="98"/>
      <c r="J16" s="100"/>
      <c r="L16" s="94"/>
      <c r="M16" s="6" t="s">
        <v>113</v>
      </c>
      <c r="N16" s="4" t="s">
        <v>229</v>
      </c>
      <c r="O16" s="5" t="s">
        <v>230</v>
      </c>
    </row>
    <row r="17" spans="1:15" ht="13.5" thickBot="1">
      <c r="A17" s="93"/>
      <c r="B17" s="96" t="s">
        <v>121</v>
      </c>
      <c r="C17" s="98" t="s">
        <v>238</v>
      </c>
      <c r="D17" s="98"/>
      <c r="E17" s="98"/>
      <c r="F17" s="100"/>
      <c r="G17" s="97"/>
      <c r="H17" s="97"/>
      <c r="I17" s="97"/>
      <c r="J17" s="97"/>
      <c r="L17" s="92" t="s">
        <v>127</v>
      </c>
      <c r="M17" s="3" t="s">
        <v>114</v>
      </c>
      <c r="N17" s="4" t="s">
        <v>229</v>
      </c>
      <c r="O17" s="5" t="s">
        <v>229</v>
      </c>
    </row>
    <row r="18" spans="1:15" ht="13.5" thickBot="1">
      <c r="A18" s="93"/>
      <c r="B18" s="96"/>
      <c r="C18" s="98"/>
      <c r="D18" s="98"/>
      <c r="E18" s="98"/>
      <c r="F18" s="100"/>
      <c r="G18" s="98"/>
      <c r="H18" s="98"/>
      <c r="I18" s="98"/>
      <c r="J18" s="98"/>
      <c r="L18" s="94"/>
      <c r="M18" s="6" t="s">
        <v>113</v>
      </c>
      <c r="N18" s="4" t="s">
        <v>229</v>
      </c>
      <c r="O18" s="5" t="s">
        <v>230</v>
      </c>
    </row>
    <row r="19" spans="1:15" ht="13.5" thickBot="1">
      <c r="A19" s="93"/>
      <c r="B19" s="96"/>
      <c r="C19" s="98"/>
      <c r="D19" s="98"/>
      <c r="E19" s="98"/>
      <c r="F19" s="100"/>
      <c r="G19" s="98"/>
      <c r="H19" s="98"/>
      <c r="I19" s="98"/>
      <c r="J19" s="98"/>
      <c r="L19" s="92" t="s">
        <v>128</v>
      </c>
      <c r="M19" s="3" t="s">
        <v>114</v>
      </c>
      <c r="N19" s="4" t="s">
        <v>229</v>
      </c>
      <c r="O19" s="5" t="s">
        <v>230</v>
      </c>
    </row>
    <row r="20" spans="1:15" ht="13.5" thickBot="1">
      <c r="A20" s="93"/>
      <c r="B20" s="96"/>
      <c r="C20" s="98"/>
      <c r="D20" s="98"/>
      <c r="E20" s="98"/>
      <c r="F20" s="100"/>
      <c r="G20" s="98"/>
      <c r="H20" s="98"/>
      <c r="I20" s="98"/>
      <c r="J20" s="98"/>
      <c r="L20" s="94"/>
      <c r="M20" s="6" t="s">
        <v>113</v>
      </c>
      <c r="N20" s="4" t="s">
        <v>229</v>
      </c>
      <c r="O20" s="5" t="s">
        <v>230</v>
      </c>
    </row>
    <row r="21" spans="1:15" ht="13.5" thickBot="1">
      <c r="A21" s="94"/>
      <c r="B21" s="101"/>
      <c r="C21" s="102"/>
      <c r="D21" s="102"/>
      <c r="E21" s="102"/>
      <c r="F21" s="103"/>
      <c r="G21" s="98"/>
      <c r="H21" s="98"/>
      <c r="I21" s="98"/>
      <c r="J21" s="98"/>
      <c r="L21" s="92" t="s">
        <v>129</v>
      </c>
      <c r="M21" s="3" t="s">
        <v>114</v>
      </c>
      <c r="N21" s="4" t="s">
        <v>229</v>
      </c>
      <c r="O21" s="5" t="s">
        <v>230</v>
      </c>
    </row>
    <row r="22" spans="1:15" ht="13.5" customHeight="1" thickBot="1">
      <c r="A22" s="92" t="s">
        <v>120</v>
      </c>
      <c r="B22" s="95" t="s">
        <v>114</v>
      </c>
      <c r="C22" s="98" t="s">
        <v>239</v>
      </c>
      <c r="D22" s="98"/>
      <c r="E22" s="98"/>
      <c r="F22" s="98"/>
      <c r="G22" s="97" t="s">
        <v>240</v>
      </c>
      <c r="H22" s="97"/>
      <c r="I22" s="97"/>
      <c r="J22" s="97"/>
      <c r="L22" s="94"/>
      <c r="M22" s="6" t="s">
        <v>113</v>
      </c>
      <c r="N22" s="4" t="s">
        <v>229</v>
      </c>
      <c r="O22" s="5" t="s">
        <v>230</v>
      </c>
    </row>
    <row r="23" spans="1:15" ht="13.5" thickBot="1">
      <c r="A23" s="93"/>
      <c r="B23" s="96"/>
      <c r="C23" s="98"/>
      <c r="D23" s="98"/>
      <c r="E23" s="98"/>
      <c r="F23" s="98"/>
      <c r="G23" s="98"/>
      <c r="H23" s="98"/>
      <c r="I23" s="98"/>
      <c r="J23" s="98"/>
      <c r="L23" s="92" t="s">
        <v>130</v>
      </c>
      <c r="M23" s="3" t="s">
        <v>114</v>
      </c>
      <c r="N23" s="4" t="s">
        <v>230</v>
      </c>
      <c r="O23" s="5" t="s">
        <v>230</v>
      </c>
    </row>
    <row r="24" spans="1:15" ht="13.5" thickBot="1">
      <c r="A24" s="93"/>
      <c r="B24" s="96"/>
      <c r="C24" s="98"/>
      <c r="D24" s="98"/>
      <c r="E24" s="98"/>
      <c r="F24" s="98"/>
      <c r="G24" s="98"/>
      <c r="H24" s="98"/>
      <c r="I24" s="98"/>
      <c r="J24" s="98"/>
      <c r="L24" s="94"/>
      <c r="M24" s="6" t="s">
        <v>113</v>
      </c>
      <c r="N24" s="4" t="s">
        <v>230</v>
      </c>
      <c r="O24" s="5" t="s">
        <v>230</v>
      </c>
    </row>
    <row r="25" spans="1:15" ht="13.5" thickBot="1">
      <c r="A25" s="93"/>
      <c r="B25" s="96"/>
      <c r="C25" s="98"/>
      <c r="D25" s="98"/>
      <c r="E25" s="98"/>
      <c r="F25" s="98"/>
      <c r="G25" s="98"/>
      <c r="H25" s="98"/>
      <c r="I25" s="98"/>
      <c r="J25" s="98"/>
      <c r="L25" s="92" t="s">
        <v>131</v>
      </c>
      <c r="M25" s="3" t="s">
        <v>114</v>
      </c>
      <c r="N25" s="4" t="s">
        <v>230</v>
      </c>
      <c r="O25" s="5" t="s">
        <v>230</v>
      </c>
    </row>
    <row r="26" spans="1:15" ht="13.5" thickBot="1">
      <c r="A26" s="93"/>
      <c r="B26" s="96"/>
      <c r="C26" s="102"/>
      <c r="D26" s="102"/>
      <c r="E26" s="102"/>
      <c r="F26" s="102"/>
      <c r="G26" s="98"/>
      <c r="H26" s="98"/>
      <c r="I26" s="98"/>
      <c r="J26" s="98"/>
      <c r="L26" s="94"/>
      <c r="M26" s="6" t="s">
        <v>113</v>
      </c>
      <c r="N26" s="4" t="s">
        <v>230</v>
      </c>
      <c r="O26" s="5" t="s">
        <v>230</v>
      </c>
    </row>
    <row r="27" spans="1:15" ht="13.5" thickBot="1">
      <c r="A27" s="93"/>
      <c r="B27" s="96" t="s">
        <v>121</v>
      </c>
      <c r="C27" s="98"/>
      <c r="D27" s="98"/>
      <c r="E27" s="98"/>
      <c r="F27" s="98"/>
      <c r="G27" s="98"/>
      <c r="H27" s="98"/>
      <c r="I27" s="98"/>
      <c r="J27" s="100"/>
      <c r="L27" s="92" t="s">
        <v>132</v>
      </c>
      <c r="M27" s="3" t="s">
        <v>114</v>
      </c>
      <c r="N27" s="4" t="s">
        <v>229</v>
      </c>
      <c r="O27" s="5" t="s">
        <v>230</v>
      </c>
    </row>
    <row r="28" spans="1:15" ht="13.5" thickBot="1">
      <c r="A28" s="93"/>
      <c r="B28" s="96"/>
      <c r="C28" s="98"/>
      <c r="D28" s="98"/>
      <c r="E28" s="98"/>
      <c r="F28" s="98"/>
      <c r="G28" s="98"/>
      <c r="H28" s="98"/>
      <c r="I28" s="98"/>
      <c r="J28" s="100"/>
      <c r="L28" s="94"/>
      <c r="M28" s="6" t="s">
        <v>113</v>
      </c>
      <c r="N28" s="4" t="s">
        <v>229</v>
      </c>
      <c r="O28" s="5" t="s">
        <v>230</v>
      </c>
    </row>
    <row r="29" spans="1:15" ht="13.5" thickBot="1">
      <c r="A29" s="93"/>
      <c r="B29" s="96"/>
      <c r="C29" s="98"/>
      <c r="D29" s="98"/>
      <c r="E29" s="98"/>
      <c r="F29" s="98"/>
      <c r="G29" s="98"/>
      <c r="H29" s="98"/>
      <c r="I29" s="98"/>
      <c r="J29" s="100"/>
      <c r="L29" s="92" t="s">
        <v>133</v>
      </c>
      <c r="M29" s="3" t="s">
        <v>114</v>
      </c>
      <c r="N29" s="4" t="s">
        <v>229</v>
      </c>
      <c r="O29" s="5" t="s">
        <v>230</v>
      </c>
    </row>
    <row r="30" spans="1:15" ht="13.5" thickBot="1">
      <c r="A30" s="93"/>
      <c r="B30" s="96"/>
      <c r="C30" s="98"/>
      <c r="D30" s="98"/>
      <c r="E30" s="98"/>
      <c r="F30" s="98"/>
      <c r="G30" s="98"/>
      <c r="H30" s="98"/>
      <c r="I30" s="98"/>
      <c r="J30" s="100"/>
      <c r="L30" s="94"/>
      <c r="M30" s="6" t="s">
        <v>113</v>
      </c>
      <c r="N30" s="4" t="s">
        <v>229</v>
      </c>
      <c r="O30" s="5" t="s">
        <v>230</v>
      </c>
    </row>
    <row r="31" spans="1:15" ht="13.5" thickBot="1">
      <c r="A31" s="94"/>
      <c r="B31" s="101"/>
      <c r="C31" s="102"/>
      <c r="D31" s="102"/>
      <c r="E31" s="102"/>
      <c r="F31" s="102"/>
      <c r="G31" s="102"/>
      <c r="H31" s="102"/>
      <c r="I31" s="102"/>
      <c r="J31" s="103"/>
      <c r="L31" s="92" t="s">
        <v>134</v>
      </c>
      <c r="M31" s="3" t="s">
        <v>114</v>
      </c>
      <c r="N31" s="4" t="s">
        <v>229</v>
      </c>
      <c r="O31" s="5" t="s">
        <v>230</v>
      </c>
    </row>
    <row r="32" spans="1:15" ht="13.5" thickBot="1">
      <c r="A32" s="92" t="s">
        <v>123</v>
      </c>
      <c r="B32" s="95" t="s">
        <v>114</v>
      </c>
      <c r="C32" s="97"/>
      <c r="D32" s="97"/>
      <c r="E32" s="97"/>
      <c r="F32" s="97"/>
      <c r="G32" s="97"/>
      <c r="H32" s="97"/>
      <c r="I32" s="97"/>
      <c r="J32" s="99"/>
      <c r="L32" s="94"/>
      <c r="M32" s="6" t="s">
        <v>113</v>
      </c>
      <c r="N32" s="4" t="s">
        <v>229</v>
      </c>
      <c r="O32" s="5" t="s">
        <v>230</v>
      </c>
    </row>
    <row r="33" spans="1:10" ht="12.75">
      <c r="A33" s="93"/>
      <c r="B33" s="96"/>
      <c r="C33" s="98"/>
      <c r="D33" s="98"/>
      <c r="E33" s="98"/>
      <c r="F33" s="98"/>
      <c r="G33" s="98"/>
      <c r="H33" s="98"/>
      <c r="I33" s="98"/>
      <c r="J33" s="100"/>
    </row>
    <row r="34" spans="1:10" ht="12.75">
      <c r="A34" s="93"/>
      <c r="B34" s="96"/>
      <c r="C34" s="98"/>
      <c r="D34" s="98"/>
      <c r="E34" s="98"/>
      <c r="F34" s="98"/>
      <c r="G34" s="98"/>
      <c r="H34" s="98"/>
      <c r="I34" s="98"/>
      <c r="J34" s="100"/>
    </row>
    <row r="35" spans="1:10" ht="12.75">
      <c r="A35" s="93"/>
      <c r="B35" s="96"/>
      <c r="C35" s="98"/>
      <c r="D35" s="98"/>
      <c r="E35" s="98"/>
      <c r="F35" s="98"/>
      <c r="G35" s="98"/>
      <c r="H35" s="98"/>
      <c r="I35" s="98"/>
      <c r="J35" s="100"/>
    </row>
    <row r="36" spans="1:10" ht="12.75">
      <c r="A36" s="93"/>
      <c r="B36" s="96"/>
      <c r="C36" s="98"/>
      <c r="D36" s="98"/>
      <c r="E36" s="98"/>
      <c r="F36" s="98"/>
      <c r="G36" s="98"/>
      <c r="H36" s="98"/>
      <c r="I36" s="98"/>
      <c r="J36" s="100"/>
    </row>
    <row r="37" spans="1:14" ht="12.75">
      <c r="A37" s="93"/>
      <c r="B37" s="96" t="s">
        <v>121</v>
      </c>
      <c r="C37" s="98"/>
      <c r="D37" s="98"/>
      <c r="E37" s="98"/>
      <c r="F37" s="98"/>
      <c r="G37" s="98" t="s">
        <v>241</v>
      </c>
      <c r="H37" s="98"/>
      <c r="I37" s="98"/>
      <c r="J37" s="100"/>
      <c r="L37" s="71" t="s">
        <v>231</v>
      </c>
      <c r="M37" s="71"/>
      <c r="N37" s="71"/>
    </row>
    <row r="38" spans="1:10" ht="12.75">
      <c r="A38" s="93"/>
      <c r="B38" s="96"/>
      <c r="C38" s="98"/>
      <c r="D38" s="98"/>
      <c r="E38" s="98"/>
      <c r="F38" s="98"/>
      <c r="G38" s="98"/>
      <c r="H38" s="98"/>
      <c r="I38" s="98"/>
      <c r="J38" s="100"/>
    </row>
    <row r="39" spans="1:12" ht="12.75">
      <c r="A39" s="93"/>
      <c r="B39" s="96"/>
      <c r="C39" s="98"/>
      <c r="D39" s="98"/>
      <c r="E39" s="98"/>
      <c r="F39" s="98"/>
      <c r="G39" s="98"/>
      <c r="H39" s="98"/>
      <c r="I39" s="98"/>
      <c r="J39" s="100"/>
      <c r="L39" s="2" t="s">
        <v>232</v>
      </c>
    </row>
    <row r="40" spans="1:12" ht="12.75">
      <c r="A40" s="93"/>
      <c r="B40" s="96"/>
      <c r="C40" s="98"/>
      <c r="D40" s="98"/>
      <c r="E40" s="98"/>
      <c r="F40" s="98"/>
      <c r="G40" s="98"/>
      <c r="H40" s="98"/>
      <c r="I40" s="98"/>
      <c r="J40" s="100"/>
      <c r="L40" t="s">
        <v>152</v>
      </c>
    </row>
    <row r="41" spans="1:12" ht="13.5" thickBot="1">
      <c r="A41" s="94"/>
      <c r="B41" s="101"/>
      <c r="C41" s="102"/>
      <c r="D41" s="102"/>
      <c r="E41" s="102"/>
      <c r="F41" s="102"/>
      <c r="G41" s="102"/>
      <c r="H41" s="102"/>
      <c r="I41" s="102"/>
      <c r="J41" s="103"/>
      <c r="L41" t="s">
        <v>153</v>
      </c>
    </row>
    <row r="42" spans="1:12" ht="12.75">
      <c r="A42" s="92" t="s">
        <v>124</v>
      </c>
      <c r="B42" s="95" t="s">
        <v>114</v>
      </c>
      <c r="C42" s="97" t="s">
        <v>239</v>
      </c>
      <c r="D42" s="97"/>
      <c r="E42" s="97"/>
      <c r="F42" s="97"/>
      <c r="G42" s="97"/>
      <c r="H42" s="97"/>
      <c r="I42" s="97"/>
      <c r="J42" s="99"/>
      <c r="L42" t="s">
        <v>155</v>
      </c>
    </row>
    <row r="43" spans="1:12" ht="12.75">
      <c r="A43" s="93"/>
      <c r="B43" s="96"/>
      <c r="C43" s="98"/>
      <c r="D43" s="98"/>
      <c r="E43" s="98"/>
      <c r="F43" s="98"/>
      <c r="G43" s="98"/>
      <c r="H43" s="98"/>
      <c r="I43" s="98"/>
      <c r="J43" s="100"/>
      <c r="L43" t="s">
        <v>156</v>
      </c>
    </row>
    <row r="44" spans="1:12" ht="12.75">
      <c r="A44" s="93"/>
      <c r="B44" s="96"/>
      <c r="C44" s="98"/>
      <c r="D44" s="98"/>
      <c r="E44" s="98"/>
      <c r="F44" s="98"/>
      <c r="G44" s="98"/>
      <c r="H44" s="98"/>
      <c r="I44" s="98"/>
      <c r="J44" s="100"/>
      <c r="L44" t="s">
        <v>158</v>
      </c>
    </row>
    <row r="45" spans="1:12" ht="12.75">
      <c r="A45" s="93"/>
      <c r="B45" s="96"/>
      <c r="C45" s="98"/>
      <c r="D45" s="98"/>
      <c r="E45" s="98"/>
      <c r="F45" s="98"/>
      <c r="G45" s="98"/>
      <c r="H45" s="98"/>
      <c r="I45" s="98"/>
      <c r="J45" s="100"/>
      <c r="L45" t="s">
        <v>256</v>
      </c>
    </row>
    <row r="46" spans="1:12" ht="12.75">
      <c r="A46" s="93"/>
      <c r="B46" s="96"/>
      <c r="C46" s="98"/>
      <c r="D46" s="98"/>
      <c r="E46" s="98"/>
      <c r="F46" s="98"/>
      <c r="G46" s="98"/>
      <c r="H46" s="98"/>
      <c r="I46" s="98"/>
      <c r="J46" s="100"/>
      <c r="L46" s="2" t="s">
        <v>233</v>
      </c>
    </row>
    <row r="47" spans="1:12" ht="12.75">
      <c r="A47" s="93"/>
      <c r="B47" s="96" t="s">
        <v>121</v>
      </c>
      <c r="C47" s="98" t="s">
        <v>242</v>
      </c>
      <c r="D47" s="98"/>
      <c r="E47" s="98"/>
      <c r="F47" s="98"/>
      <c r="G47" s="98" t="s">
        <v>243</v>
      </c>
      <c r="H47" s="98"/>
      <c r="I47" s="98"/>
      <c r="J47" s="100"/>
      <c r="L47" t="s">
        <v>154</v>
      </c>
    </row>
    <row r="48" spans="1:12" ht="12.75">
      <c r="A48" s="93"/>
      <c r="B48" s="96"/>
      <c r="C48" s="98"/>
      <c r="D48" s="98"/>
      <c r="E48" s="98"/>
      <c r="F48" s="98"/>
      <c r="G48" s="98"/>
      <c r="H48" s="98"/>
      <c r="I48" s="98"/>
      <c r="J48" s="100"/>
      <c r="L48" t="s">
        <v>157</v>
      </c>
    </row>
    <row r="49" spans="1:12" ht="12.75">
      <c r="A49" s="93"/>
      <c r="B49" s="96"/>
      <c r="C49" s="98"/>
      <c r="D49" s="98"/>
      <c r="E49" s="98"/>
      <c r="F49" s="98"/>
      <c r="G49" s="98"/>
      <c r="H49" s="98"/>
      <c r="I49" s="98"/>
      <c r="J49" s="100"/>
      <c r="L49" t="s">
        <v>159</v>
      </c>
    </row>
    <row r="50" spans="1:12" ht="12.75">
      <c r="A50" s="93"/>
      <c r="B50" s="96"/>
      <c r="C50" s="98"/>
      <c r="D50" s="98"/>
      <c r="E50" s="98"/>
      <c r="F50" s="98"/>
      <c r="G50" s="98"/>
      <c r="H50" s="98"/>
      <c r="I50" s="98"/>
      <c r="J50" s="100"/>
      <c r="L50" t="s">
        <v>160</v>
      </c>
    </row>
    <row r="51" spans="1:12" ht="13.5" thickBot="1">
      <c r="A51" s="94"/>
      <c r="B51" s="101"/>
      <c r="C51" s="102"/>
      <c r="D51" s="102"/>
      <c r="E51" s="102"/>
      <c r="F51" s="102"/>
      <c r="G51" s="102"/>
      <c r="H51" s="102"/>
      <c r="I51" s="102"/>
      <c r="J51" s="103"/>
      <c r="L51" t="s">
        <v>234</v>
      </c>
    </row>
    <row r="52" spans="1:10" ht="12.75">
      <c r="A52" s="92" t="s">
        <v>125</v>
      </c>
      <c r="B52" s="95" t="s">
        <v>114</v>
      </c>
      <c r="C52" s="97" t="s">
        <v>244</v>
      </c>
      <c r="D52" s="97"/>
      <c r="E52" s="97"/>
      <c r="F52" s="97"/>
      <c r="G52" s="97"/>
      <c r="H52" s="97"/>
      <c r="I52" s="97"/>
      <c r="J52" s="99"/>
    </row>
    <row r="53" spans="1:10" ht="12.75">
      <c r="A53" s="93"/>
      <c r="B53" s="96"/>
      <c r="C53" s="98"/>
      <c r="D53" s="98"/>
      <c r="E53" s="98"/>
      <c r="F53" s="98"/>
      <c r="G53" s="98"/>
      <c r="H53" s="98"/>
      <c r="I53" s="98"/>
      <c r="J53" s="100"/>
    </row>
    <row r="54" spans="1:10" ht="12.75">
      <c r="A54" s="93"/>
      <c r="B54" s="96"/>
      <c r="C54" s="98"/>
      <c r="D54" s="98"/>
      <c r="E54" s="98"/>
      <c r="F54" s="98"/>
      <c r="G54" s="98"/>
      <c r="H54" s="98"/>
      <c r="I54" s="98"/>
      <c r="J54" s="100"/>
    </row>
    <row r="55" spans="1:10" ht="12.75">
      <c r="A55" s="93"/>
      <c r="B55" s="96"/>
      <c r="C55" s="98"/>
      <c r="D55" s="98"/>
      <c r="E55" s="98"/>
      <c r="F55" s="98"/>
      <c r="G55" s="98"/>
      <c r="H55" s="98"/>
      <c r="I55" s="98"/>
      <c r="J55" s="100"/>
    </row>
    <row r="56" spans="1:10" ht="12.75">
      <c r="A56" s="93"/>
      <c r="B56" s="96"/>
      <c r="C56" s="98"/>
      <c r="D56" s="98"/>
      <c r="E56" s="98"/>
      <c r="F56" s="98"/>
      <c r="G56" s="98"/>
      <c r="H56" s="98"/>
      <c r="I56" s="98"/>
      <c r="J56" s="100"/>
    </row>
    <row r="57" spans="1:10" ht="12.75">
      <c r="A57" s="93"/>
      <c r="B57" s="96" t="s">
        <v>121</v>
      </c>
      <c r="C57" s="98"/>
      <c r="D57" s="98"/>
      <c r="E57" s="98"/>
      <c r="F57" s="98"/>
      <c r="G57" s="98"/>
      <c r="H57" s="98"/>
      <c r="I57" s="98"/>
      <c r="J57" s="100"/>
    </row>
    <row r="58" spans="1:10" ht="12.75">
      <c r="A58" s="93"/>
      <c r="B58" s="96"/>
      <c r="C58" s="98"/>
      <c r="D58" s="98"/>
      <c r="E58" s="98"/>
      <c r="F58" s="98"/>
      <c r="G58" s="98"/>
      <c r="H58" s="98"/>
      <c r="I58" s="98"/>
      <c r="J58" s="100"/>
    </row>
    <row r="59" spans="1:10" ht="12.75">
      <c r="A59" s="93"/>
      <c r="B59" s="96"/>
      <c r="C59" s="98"/>
      <c r="D59" s="98"/>
      <c r="E59" s="98"/>
      <c r="F59" s="98"/>
      <c r="G59" s="98"/>
      <c r="H59" s="98"/>
      <c r="I59" s="98"/>
      <c r="J59" s="100"/>
    </row>
    <row r="60" spans="1:10" ht="12.75">
      <c r="A60" s="93"/>
      <c r="B60" s="96"/>
      <c r="C60" s="98"/>
      <c r="D60" s="98"/>
      <c r="E60" s="98"/>
      <c r="F60" s="98"/>
      <c r="G60" s="98"/>
      <c r="H60" s="98"/>
      <c r="I60" s="98"/>
      <c r="J60" s="100"/>
    </row>
    <row r="61" spans="1:10" ht="13.5" thickBot="1">
      <c r="A61" s="94"/>
      <c r="B61" s="101"/>
      <c r="C61" s="102"/>
      <c r="D61" s="102"/>
      <c r="E61" s="102"/>
      <c r="F61" s="102"/>
      <c r="G61" s="102"/>
      <c r="H61" s="102"/>
      <c r="I61" s="102"/>
      <c r="J61" s="103"/>
    </row>
    <row r="62" spans="1:10" ht="12.75">
      <c r="A62" s="92" t="s">
        <v>126</v>
      </c>
      <c r="B62" s="95" t="s">
        <v>114</v>
      </c>
      <c r="C62" s="97"/>
      <c r="D62" s="97"/>
      <c r="E62" s="97"/>
      <c r="F62" s="97"/>
      <c r="G62" s="97" t="s">
        <v>245</v>
      </c>
      <c r="H62" s="97"/>
      <c r="I62" s="97"/>
      <c r="J62" s="99"/>
    </row>
    <row r="63" spans="1:10" ht="12.75">
      <c r="A63" s="93"/>
      <c r="B63" s="96"/>
      <c r="C63" s="98"/>
      <c r="D63" s="98"/>
      <c r="E63" s="98"/>
      <c r="F63" s="98"/>
      <c r="G63" s="98"/>
      <c r="H63" s="98"/>
      <c r="I63" s="98"/>
      <c r="J63" s="100"/>
    </row>
    <row r="64" spans="1:10" ht="12.75">
      <c r="A64" s="93"/>
      <c r="B64" s="96"/>
      <c r="C64" s="98"/>
      <c r="D64" s="98"/>
      <c r="E64" s="98"/>
      <c r="F64" s="98"/>
      <c r="G64" s="98"/>
      <c r="H64" s="98"/>
      <c r="I64" s="98"/>
      <c r="J64" s="100"/>
    </row>
    <row r="65" spans="1:10" ht="12.75">
      <c r="A65" s="93"/>
      <c r="B65" s="96"/>
      <c r="C65" s="98"/>
      <c r="D65" s="98"/>
      <c r="E65" s="98"/>
      <c r="F65" s="98"/>
      <c r="G65" s="98"/>
      <c r="H65" s="98"/>
      <c r="I65" s="98"/>
      <c r="J65" s="100"/>
    </row>
    <row r="66" spans="1:10" ht="12.75">
      <c r="A66" s="93"/>
      <c r="B66" s="96"/>
      <c r="C66" s="98"/>
      <c r="D66" s="98"/>
      <c r="E66" s="98"/>
      <c r="F66" s="98"/>
      <c r="G66" s="98"/>
      <c r="H66" s="98"/>
      <c r="I66" s="98"/>
      <c r="J66" s="100"/>
    </row>
    <row r="67" spans="1:10" ht="12.75">
      <c r="A67" s="93"/>
      <c r="B67" s="96" t="s">
        <v>121</v>
      </c>
      <c r="C67" s="98"/>
      <c r="D67" s="98"/>
      <c r="E67" s="98"/>
      <c r="F67" s="98"/>
      <c r="G67" s="98"/>
      <c r="H67" s="98"/>
      <c r="I67" s="98"/>
      <c r="J67" s="100"/>
    </row>
    <row r="68" spans="1:10" ht="12.75">
      <c r="A68" s="93"/>
      <c r="B68" s="96"/>
      <c r="C68" s="98"/>
      <c r="D68" s="98"/>
      <c r="E68" s="98"/>
      <c r="F68" s="98"/>
      <c r="G68" s="98"/>
      <c r="H68" s="98"/>
      <c r="I68" s="98"/>
      <c r="J68" s="100"/>
    </row>
    <row r="69" spans="1:10" ht="12.75">
      <c r="A69" s="93"/>
      <c r="B69" s="96"/>
      <c r="C69" s="98"/>
      <c r="D69" s="98"/>
      <c r="E69" s="98"/>
      <c r="F69" s="98"/>
      <c r="G69" s="98"/>
      <c r="H69" s="98"/>
      <c r="I69" s="98"/>
      <c r="J69" s="100"/>
    </row>
    <row r="70" spans="1:10" ht="12.75">
      <c r="A70" s="93"/>
      <c r="B70" s="96"/>
      <c r="C70" s="98"/>
      <c r="D70" s="98"/>
      <c r="E70" s="98"/>
      <c r="F70" s="98"/>
      <c r="G70" s="98"/>
      <c r="H70" s="98"/>
      <c r="I70" s="98"/>
      <c r="J70" s="100"/>
    </row>
    <row r="71" spans="1:10" ht="13.5" thickBot="1">
      <c r="A71" s="94"/>
      <c r="B71" s="101"/>
      <c r="C71" s="102"/>
      <c r="D71" s="102"/>
      <c r="E71" s="102"/>
      <c r="F71" s="102"/>
      <c r="G71" s="102"/>
      <c r="H71" s="102"/>
      <c r="I71" s="102"/>
      <c r="J71" s="103"/>
    </row>
    <row r="72" spans="1:10" ht="12.75">
      <c r="A72" s="92" t="s">
        <v>127</v>
      </c>
      <c r="B72" s="95" t="s">
        <v>114</v>
      </c>
      <c r="C72" s="97"/>
      <c r="D72" s="97"/>
      <c r="E72" s="97"/>
      <c r="F72" s="97"/>
      <c r="G72" s="97"/>
      <c r="H72" s="97"/>
      <c r="I72" s="97"/>
      <c r="J72" s="97"/>
    </row>
    <row r="73" spans="1:10" ht="12.75">
      <c r="A73" s="93"/>
      <c r="B73" s="96"/>
      <c r="C73" s="98"/>
      <c r="D73" s="98"/>
      <c r="E73" s="98"/>
      <c r="F73" s="98"/>
      <c r="G73" s="98"/>
      <c r="H73" s="98"/>
      <c r="I73" s="98"/>
      <c r="J73" s="98"/>
    </row>
    <row r="74" spans="1:10" ht="12.75">
      <c r="A74" s="93"/>
      <c r="B74" s="96"/>
      <c r="C74" s="98"/>
      <c r="D74" s="98"/>
      <c r="E74" s="98"/>
      <c r="F74" s="98"/>
      <c r="G74" s="98"/>
      <c r="H74" s="98"/>
      <c r="I74" s="98"/>
      <c r="J74" s="98"/>
    </row>
    <row r="75" spans="1:10" ht="12.75">
      <c r="A75" s="93"/>
      <c r="B75" s="96"/>
      <c r="C75" s="98"/>
      <c r="D75" s="98"/>
      <c r="E75" s="98"/>
      <c r="F75" s="98"/>
      <c r="G75" s="98"/>
      <c r="H75" s="98"/>
      <c r="I75" s="98"/>
      <c r="J75" s="98"/>
    </row>
    <row r="76" spans="1:10" ht="12.75">
      <c r="A76" s="93"/>
      <c r="B76" s="96"/>
      <c r="C76" s="98"/>
      <c r="D76" s="98"/>
      <c r="E76" s="98"/>
      <c r="F76" s="98"/>
      <c r="G76" s="98"/>
      <c r="H76" s="98"/>
      <c r="I76" s="98"/>
      <c r="J76" s="98"/>
    </row>
    <row r="77" spans="1:10" ht="12.75">
      <c r="A77" s="93"/>
      <c r="B77" s="96" t="s">
        <v>121</v>
      </c>
      <c r="C77" s="98"/>
      <c r="D77" s="98"/>
      <c r="E77" s="98"/>
      <c r="F77" s="98"/>
      <c r="G77" s="98"/>
      <c r="H77" s="98"/>
      <c r="I77" s="98"/>
      <c r="J77" s="100"/>
    </row>
    <row r="78" spans="1:10" ht="12.75">
      <c r="A78" s="93"/>
      <c r="B78" s="96"/>
      <c r="C78" s="98"/>
      <c r="D78" s="98"/>
      <c r="E78" s="98"/>
      <c r="F78" s="98"/>
      <c r="G78" s="98"/>
      <c r="H78" s="98"/>
      <c r="I78" s="98"/>
      <c r="J78" s="100"/>
    </row>
    <row r="79" spans="1:10" ht="12.75">
      <c r="A79" s="93"/>
      <c r="B79" s="96"/>
      <c r="C79" s="98"/>
      <c r="D79" s="98"/>
      <c r="E79" s="98"/>
      <c r="F79" s="98"/>
      <c r="G79" s="98"/>
      <c r="H79" s="98"/>
      <c r="I79" s="98"/>
      <c r="J79" s="100"/>
    </row>
    <row r="80" spans="1:10" ht="12.75">
      <c r="A80" s="93"/>
      <c r="B80" s="96"/>
      <c r="C80" s="98"/>
      <c r="D80" s="98"/>
      <c r="E80" s="98"/>
      <c r="F80" s="98"/>
      <c r="G80" s="98"/>
      <c r="H80" s="98"/>
      <c r="I80" s="98"/>
      <c r="J80" s="100"/>
    </row>
    <row r="81" spans="1:10" ht="13.5" thickBot="1">
      <c r="A81" s="94"/>
      <c r="B81" s="101"/>
      <c r="C81" s="102"/>
      <c r="D81" s="102"/>
      <c r="E81" s="102"/>
      <c r="F81" s="102"/>
      <c r="G81" s="102"/>
      <c r="H81" s="102"/>
      <c r="I81" s="102"/>
      <c r="J81" s="103"/>
    </row>
    <row r="82" spans="1:10" ht="12.75">
      <c r="A82" s="92" t="s">
        <v>128</v>
      </c>
      <c r="B82" s="95" t="s">
        <v>114</v>
      </c>
      <c r="C82" s="97"/>
      <c r="D82" s="97"/>
      <c r="E82" s="97"/>
      <c r="F82" s="97"/>
      <c r="G82" s="97"/>
      <c r="H82" s="97"/>
      <c r="I82" s="97"/>
      <c r="J82" s="99"/>
    </row>
    <row r="83" spans="1:10" ht="12.75">
      <c r="A83" s="93"/>
      <c r="B83" s="96"/>
      <c r="C83" s="98"/>
      <c r="D83" s="98"/>
      <c r="E83" s="98"/>
      <c r="F83" s="98"/>
      <c r="G83" s="98"/>
      <c r="H83" s="98"/>
      <c r="I83" s="98"/>
      <c r="J83" s="100"/>
    </row>
    <row r="84" spans="1:10" ht="12.75">
      <c r="A84" s="93"/>
      <c r="B84" s="96"/>
      <c r="C84" s="98"/>
      <c r="D84" s="98"/>
      <c r="E84" s="98"/>
      <c r="F84" s="98"/>
      <c r="G84" s="98"/>
      <c r="H84" s="98"/>
      <c r="I84" s="98"/>
      <c r="J84" s="100"/>
    </row>
    <row r="85" spans="1:10" ht="12.75">
      <c r="A85" s="93"/>
      <c r="B85" s="96"/>
      <c r="C85" s="98"/>
      <c r="D85" s="98"/>
      <c r="E85" s="98"/>
      <c r="F85" s="98"/>
      <c r="G85" s="98"/>
      <c r="H85" s="98"/>
      <c r="I85" s="98"/>
      <c r="J85" s="100"/>
    </row>
    <row r="86" spans="1:10" ht="12.75">
      <c r="A86" s="93"/>
      <c r="B86" s="96"/>
      <c r="C86" s="98"/>
      <c r="D86" s="98"/>
      <c r="E86" s="98"/>
      <c r="F86" s="98"/>
      <c r="G86" s="98"/>
      <c r="H86" s="98"/>
      <c r="I86" s="98"/>
      <c r="J86" s="100"/>
    </row>
    <row r="87" spans="1:10" ht="12.75">
      <c r="A87" s="93"/>
      <c r="B87" s="96" t="s">
        <v>121</v>
      </c>
      <c r="C87" s="98"/>
      <c r="D87" s="98"/>
      <c r="E87" s="98"/>
      <c r="F87" s="98"/>
      <c r="G87" s="98" t="s">
        <v>246</v>
      </c>
      <c r="H87" s="98"/>
      <c r="I87" s="98"/>
      <c r="J87" s="100"/>
    </row>
    <row r="88" spans="1:10" ht="12.75">
      <c r="A88" s="93"/>
      <c r="B88" s="96"/>
      <c r="C88" s="98"/>
      <c r="D88" s="98"/>
      <c r="E88" s="98"/>
      <c r="F88" s="98"/>
      <c r="G88" s="98"/>
      <c r="H88" s="98"/>
      <c r="I88" s="98"/>
      <c r="J88" s="100"/>
    </row>
    <row r="89" spans="1:10" ht="12.75">
      <c r="A89" s="93"/>
      <c r="B89" s="96"/>
      <c r="C89" s="98"/>
      <c r="D89" s="98"/>
      <c r="E89" s="98"/>
      <c r="F89" s="98"/>
      <c r="G89" s="98"/>
      <c r="H89" s="98"/>
      <c r="I89" s="98"/>
      <c r="J89" s="100"/>
    </row>
    <row r="90" spans="1:10" ht="12.75">
      <c r="A90" s="93"/>
      <c r="B90" s="96"/>
      <c r="C90" s="98"/>
      <c r="D90" s="98"/>
      <c r="E90" s="98"/>
      <c r="F90" s="98"/>
      <c r="G90" s="98"/>
      <c r="H90" s="98"/>
      <c r="I90" s="98"/>
      <c r="J90" s="100"/>
    </row>
    <row r="91" spans="1:10" ht="13.5" thickBot="1">
      <c r="A91" s="94"/>
      <c r="B91" s="101"/>
      <c r="C91" s="102"/>
      <c r="D91" s="102"/>
      <c r="E91" s="102"/>
      <c r="F91" s="102"/>
      <c r="G91" s="102"/>
      <c r="H91" s="102"/>
      <c r="I91" s="102"/>
      <c r="J91" s="103"/>
    </row>
    <row r="92" spans="1:10" ht="12.75">
      <c r="A92" s="92" t="s">
        <v>129</v>
      </c>
      <c r="B92" s="95" t="s">
        <v>114</v>
      </c>
      <c r="C92" s="97"/>
      <c r="D92" s="97"/>
      <c r="E92" s="97"/>
      <c r="F92" s="97"/>
      <c r="G92" s="97" t="s">
        <v>247</v>
      </c>
      <c r="H92" s="97"/>
      <c r="I92" s="97"/>
      <c r="J92" s="99"/>
    </row>
    <row r="93" spans="1:10" ht="12.75">
      <c r="A93" s="93"/>
      <c r="B93" s="96"/>
      <c r="C93" s="98"/>
      <c r="D93" s="98"/>
      <c r="E93" s="98"/>
      <c r="F93" s="98"/>
      <c r="G93" s="98"/>
      <c r="H93" s="98"/>
      <c r="I93" s="98"/>
      <c r="J93" s="100"/>
    </row>
    <row r="94" spans="1:10" ht="12.75">
      <c r="A94" s="93"/>
      <c r="B94" s="96"/>
      <c r="C94" s="98"/>
      <c r="D94" s="98"/>
      <c r="E94" s="98"/>
      <c r="F94" s="98"/>
      <c r="G94" s="98"/>
      <c r="H94" s="98"/>
      <c r="I94" s="98"/>
      <c r="J94" s="100"/>
    </row>
    <row r="95" spans="1:10" ht="12.75">
      <c r="A95" s="93"/>
      <c r="B95" s="96"/>
      <c r="C95" s="98"/>
      <c r="D95" s="98"/>
      <c r="E95" s="98"/>
      <c r="F95" s="98"/>
      <c r="G95" s="98"/>
      <c r="H95" s="98"/>
      <c r="I95" s="98"/>
      <c r="J95" s="100"/>
    </row>
    <row r="96" spans="1:10" ht="12.75">
      <c r="A96" s="93"/>
      <c r="B96" s="96"/>
      <c r="C96" s="98"/>
      <c r="D96" s="98"/>
      <c r="E96" s="98"/>
      <c r="F96" s="98"/>
      <c r="G96" s="98"/>
      <c r="H96" s="98"/>
      <c r="I96" s="98"/>
      <c r="J96" s="100"/>
    </row>
    <row r="97" spans="1:10" ht="12.75">
      <c r="A97" s="93"/>
      <c r="B97" s="96" t="s">
        <v>121</v>
      </c>
      <c r="C97" s="98"/>
      <c r="D97" s="98"/>
      <c r="E97" s="98"/>
      <c r="F97" s="98"/>
      <c r="G97" s="98"/>
      <c r="H97" s="98"/>
      <c r="I97" s="98"/>
      <c r="J97" s="100"/>
    </row>
    <row r="98" spans="1:10" ht="12.75">
      <c r="A98" s="93"/>
      <c r="B98" s="96"/>
      <c r="C98" s="98"/>
      <c r="D98" s="98"/>
      <c r="E98" s="98"/>
      <c r="F98" s="98"/>
      <c r="G98" s="98"/>
      <c r="H98" s="98"/>
      <c r="I98" s="98"/>
      <c r="J98" s="100"/>
    </row>
    <row r="99" spans="1:10" ht="12.75">
      <c r="A99" s="93"/>
      <c r="B99" s="96"/>
      <c r="C99" s="98"/>
      <c r="D99" s="98"/>
      <c r="E99" s="98"/>
      <c r="F99" s="98"/>
      <c r="G99" s="98"/>
      <c r="H99" s="98"/>
      <c r="I99" s="98"/>
      <c r="J99" s="100"/>
    </row>
    <row r="100" spans="1:10" ht="12.75">
      <c r="A100" s="93"/>
      <c r="B100" s="96"/>
      <c r="C100" s="98"/>
      <c r="D100" s="98"/>
      <c r="E100" s="98"/>
      <c r="F100" s="98"/>
      <c r="G100" s="98"/>
      <c r="H100" s="98"/>
      <c r="I100" s="98"/>
      <c r="J100" s="100"/>
    </row>
    <row r="101" spans="1:10" ht="13.5" thickBot="1">
      <c r="A101" s="94"/>
      <c r="B101" s="101"/>
      <c r="C101" s="102"/>
      <c r="D101" s="102"/>
      <c r="E101" s="102"/>
      <c r="F101" s="102"/>
      <c r="G101" s="102"/>
      <c r="H101" s="102"/>
      <c r="I101" s="102"/>
      <c r="J101" s="103"/>
    </row>
    <row r="102" spans="1:10" ht="12.75">
      <c r="A102" s="92" t="s">
        <v>130</v>
      </c>
      <c r="B102" s="95" t="s">
        <v>114</v>
      </c>
      <c r="C102" s="97" t="s">
        <v>239</v>
      </c>
      <c r="D102" s="97"/>
      <c r="E102" s="97"/>
      <c r="F102" s="97"/>
      <c r="G102" s="97" t="s">
        <v>248</v>
      </c>
      <c r="H102" s="97"/>
      <c r="I102" s="97"/>
      <c r="J102" s="99"/>
    </row>
    <row r="103" spans="1:10" ht="12.75">
      <c r="A103" s="93"/>
      <c r="B103" s="96"/>
      <c r="C103" s="98"/>
      <c r="D103" s="98"/>
      <c r="E103" s="98"/>
      <c r="F103" s="98"/>
      <c r="G103" s="98"/>
      <c r="H103" s="98"/>
      <c r="I103" s="98"/>
      <c r="J103" s="100"/>
    </row>
    <row r="104" spans="1:10" ht="12.75">
      <c r="A104" s="93"/>
      <c r="B104" s="96"/>
      <c r="C104" s="98"/>
      <c r="D104" s="98"/>
      <c r="E104" s="98"/>
      <c r="F104" s="98"/>
      <c r="G104" s="98"/>
      <c r="H104" s="98"/>
      <c r="I104" s="98"/>
      <c r="J104" s="100"/>
    </row>
    <row r="105" spans="1:10" ht="12.75">
      <c r="A105" s="93"/>
      <c r="B105" s="96"/>
      <c r="C105" s="98"/>
      <c r="D105" s="98"/>
      <c r="E105" s="98"/>
      <c r="F105" s="98"/>
      <c r="G105" s="98"/>
      <c r="H105" s="98"/>
      <c r="I105" s="98"/>
      <c r="J105" s="100"/>
    </row>
    <row r="106" spans="1:10" ht="12.75">
      <c r="A106" s="93"/>
      <c r="B106" s="96"/>
      <c r="C106" s="98"/>
      <c r="D106" s="98"/>
      <c r="E106" s="98"/>
      <c r="F106" s="98"/>
      <c r="G106" s="98"/>
      <c r="H106" s="98"/>
      <c r="I106" s="98"/>
      <c r="J106" s="100"/>
    </row>
    <row r="107" spans="1:10" ht="12.75">
      <c r="A107" s="93"/>
      <c r="B107" s="96" t="s">
        <v>121</v>
      </c>
      <c r="C107" s="98" t="s">
        <v>250</v>
      </c>
      <c r="D107" s="98"/>
      <c r="E107" s="98"/>
      <c r="F107" s="98"/>
      <c r="G107" s="98" t="s">
        <v>249</v>
      </c>
      <c r="H107" s="98"/>
      <c r="I107" s="98"/>
      <c r="J107" s="100"/>
    </row>
    <row r="108" spans="1:10" ht="12.75">
      <c r="A108" s="93"/>
      <c r="B108" s="96"/>
      <c r="C108" s="98"/>
      <c r="D108" s="98"/>
      <c r="E108" s="98"/>
      <c r="F108" s="98"/>
      <c r="G108" s="98"/>
      <c r="H108" s="98"/>
      <c r="I108" s="98"/>
      <c r="J108" s="100"/>
    </row>
    <row r="109" spans="1:10" ht="12.75">
      <c r="A109" s="93"/>
      <c r="B109" s="96"/>
      <c r="C109" s="98"/>
      <c r="D109" s="98"/>
      <c r="E109" s="98"/>
      <c r="F109" s="98"/>
      <c r="G109" s="98"/>
      <c r="H109" s="98"/>
      <c r="I109" s="98"/>
      <c r="J109" s="100"/>
    </row>
    <row r="110" spans="1:10" ht="12.75">
      <c r="A110" s="93"/>
      <c r="B110" s="96"/>
      <c r="C110" s="98"/>
      <c r="D110" s="98"/>
      <c r="E110" s="98"/>
      <c r="F110" s="98"/>
      <c r="G110" s="98"/>
      <c r="H110" s="98"/>
      <c r="I110" s="98"/>
      <c r="J110" s="100"/>
    </row>
    <row r="111" spans="1:10" ht="13.5" thickBot="1">
      <c r="A111" s="94"/>
      <c r="B111" s="101"/>
      <c r="C111" s="102"/>
      <c r="D111" s="102"/>
      <c r="E111" s="102"/>
      <c r="F111" s="102"/>
      <c r="G111" s="102"/>
      <c r="H111" s="102"/>
      <c r="I111" s="102"/>
      <c r="J111" s="103"/>
    </row>
    <row r="112" spans="1:10" ht="12.75">
      <c r="A112" s="92" t="s">
        <v>131</v>
      </c>
      <c r="B112" s="95" t="s">
        <v>114</v>
      </c>
      <c r="C112" s="97" t="s">
        <v>239</v>
      </c>
      <c r="D112" s="97"/>
      <c r="E112" s="97"/>
      <c r="F112" s="97"/>
      <c r="G112" s="97"/>
      <c r="H112" s="97"/>
      <c r="I112" s="97"/>
      <c r="J112" s="99"/>
    </row>
    <row r="113" spans="1:10" ht="12.75">
      <c r="A113" s="93"/>
      <c r="B113" s="96"/>
      <c r="C113" s="98"/>
      <c r="D113" s="98"/>
      <c r="E113" s="98"/>
      <c r="F113" s="98"/>
      <c r="G113" s="98"/>
      <c r="H113" s="98"/>
      <c r="I113" s="98"/>
      <c r="J113" s="100"/>
    </row>
    <row r="114" spans="1:10" ht="12.75">
      <c r="A114" s="93"/>
      <c r="B114" s="96"/>
      <c r="C114" s="98"/>
      <c r="D114" s="98"/>
      <c r="E114" s="98"/>
      <c r="F114" s="98"/>
      <c r="G114" s="98"/>
      <c r="H114" s="98"/>
      <c r="I114" s="98"/>
      <c r="J114" s="100"/>
    </row>
    <row r="115" spans="1:10" ht="12.75">
      <c r="A115" s="93"/>
      <c r="B115" s="96"/>
      <c r="C115" s="98"/>
      <c r="D115" s="98"/>
      <c r="E115" s="98"/>
      <c r="F115" s="98"/>
      <c r="G115" s="98"/>
      <c r="H115" s="98"/>
      <c r="I115" s="98"/>
      <c r="J115" s="100"/>
    </row>
    <row r="116" spans="1:10" ht="12.75">
      <c r="A116" s="93"/>
      <c r="B116" s="96"/>
      <c r="C116" s="98"/>
      <c r="D116" s="98"/>
      <c r="E116" s="98"/>
      <c r="F116" s="98"/>
      <c r="G116" s="98"/>
      <c r="H116" s="98"/>
      <c r="I116" s="98"/>
      <c r="J116" s="100"/>
    </row>
    <row r="117" spans="1:10" ht="12.75">
      <c r="A117" s="93"/>
      <c r="B117" s="96" t="s">
        <v>121</v>
      </c>
      <c r="C117" s="98"/>
      <c r="D117" s="98"/>
      <c r="E117" s="98"/>
      <c r="F117" s="98"/>
      <c r="G117" s="98" t="s">
        <v>251</v>
      </c>
      <c r="H117" s="98"/>
      <c r="I117" s="98"/>
      <c r="J117" s="100"/>
    </row>
    <row r="118" spans="1:10" ht="12.75">
      <c r="A118" s="93"/>
      <c r="B118" s="96"/>
      <c r="C118" s="98"/>
      <c r="D118" s="98"/>
      <c r="E118" s="98"/>
      <c r="F118" s="98"/>
      <c r="G118" s="98"/>
      <c r="H118" s="98"/>
      <c r="I118" s="98"/>
      <c r="J118" s="100"/>
    </row>
    <row r="119" spans="1:10" ht="12.75">
      <c r="A119" s="93"/>
      <c r="B119" s="96"/>
      <c r="C119" s="98"/>
      <c r="D119" s="98"/>
      <c r="E119" s="98"/>
      <c r="F119" s="98"/>
      <c r="G119" s="98"/>
      <c r="H119" s="98"/>
      <c r="I119" s="98"/>
      <c r="J119" s="100"/>
    </row>
    <row r="120" spans="1:10" ht="12.75">
      <c r="A120" s="93"/>
      <c r="B120" s="96"/>
      <c r="C120" s="98"/>
      <c r="D120" s="98"/>
      <c r="E120" s="98"/>
      <c r="F120" s="98"/>
      <c r="G120" s="98"/>
      <c r="H120" s="98"/>
      <c r="I120" s="98"/>
      <c r="J120" s="100"/>
    </row>
    <row r="121" spans="1:10" ht="13.5" thickBot="1">
      <c r="A121" s="94"/>
      <c r="B121" s="101"/>
      <c r="C121" s="102"/>
      <c r="D121" s="102"/>
      <c r="E121" s="102"/>
      <c r="F121" s="102"/>
      <c r="G121" s="102"/>
      <c r="H121" s="102"/>
      <c r="I121" s="102"/>
      <c r="J121" s="103"/>
    </row>
    <row r="122" spans="1:10" ht="12.75">
      <c r="A122" s="92" t="s">
        <v>132</v>
      </c>
      <c r="B122" s="95" t="s">
        <v>114</v>
      </c>
      <c r="C122" s="97" t="s">
        <v>250</v>
      </c>
      <c r="D122" s="97"/>
      <c r="E122" s="97"/>
      <c r="F122" s="97"/>
      <c r="G122" s="97"/>
      <c r="H122" s="97"/>
      <c r="I122" s="97"/>
      <c r="J122" s="99"/>
    </row>
    <row r="123" spans="1:10" ht="12.75">
      <c r="A123" s="93"/>
      <c r="B123" s="96"/>
      <c r="C123" s="98"/>
      <c r="D123" s="98"/>
      <c r="E123" s="98"/>
      <c r="F123" s="98"/>
      <c r="G123" s="98"/>
      <c r="H123" s="98"/>
      <c r="I123" s="98"/>
      <c r="J123" s="100"/>
    </row>
    <row r="124" spans="1:10" ht="12.75">
      <c r="A124" s="93"/>
      <c r="B124" s="96"/>
      <c r="C124" s="98"/>
      <c r="D124" s="98"/>
      <c r="E124" s="98"/>
      <c r="F124" s="98"/>
      <c r="G124" s="98"/>
      <c r="H124" s="98"/>
      <c r="I124" s="98"/>
      <c r="J124" s="100"/>
    </row>
    <row r="125" spans="1:10" ht="12.75">
      <c r="A125" s="93"/>
      <c r="B125" s="96"/>
      <c r="C125" s="98"/>
      <c r="D125" s="98"/>
      <c r="E125" s="98"/>
      <c r="F125" s="98"/>
      <c r="G125" s="98"/>
      <c r="H125" s="98"/>
      <c r="I125" s="98"/>
      <c r="J125" s="100"/>
    </row>
    <row r="126" spans="1:10" ht="12.75">
      <c r="A126" s="93"/>
      <c r="B126" s="96"/>
      <c r="C126" s="98"/>
      <c r="D126" s="98"/>
      <c r="E126" s="98"/>
      <c r="F126" s="98"/>
      <c r="G126" s="98"/>
      <c r="H126" s="98"/>
      <c r="I126" s="98"/>
      <c r="J126" s="100"/>
    </row>
    <row r="127" spans="1:10" ht="12.75">
      <c r="A127" s="93"/>
      <c r="B127" s="96" t="s">
        <v>121</v>
      </c>
      <c r="C127" s="98"/>
      <c r="D127" s="98"/>
      <c r="E127" s="98"/>
      <c r="F127" s="98"/>
      <c r="G127" s="98"/>
      <c r="H127" s="98"/>
      <c r="I127" s="98"/>
      <c r="J127" s="100"/>
    </row>
    <row r="128" spans="1:10" ht="12.75">
      <c r="A128" s="93"/>
      <c r="B128" s="96"/>
      <c r="C128" s="98"/>
      <c r="D128" s="98"/>
      <c r="E128" s="98"/>
      <c r="F128" s="98"/>
      <c r="G128" s="98"/>
      <c r="H128" s="98"/>
      <c r="I128" s="98"/>
      <c r="J128" s="100"/>
    </row>
    <row r="129" spans="1:10" ht="12.75">
      <c r="A129" s="93"/>
      <c r="B129" s="96"/>
      <c r="C129" s="98"/>
      <c r="D129" s="98"/>
      <c r="E129" s="98"/>
      <c r="F129" s="98"/>
      <c r="G129" s="98"/>
      <c r="H129" s="98"/>
      <c r="I129" s="98"/>
      <c r="J129" s="100"/>
    </row>
    <row r="130" spans="1:10" ht="12.75">
      <c r="A130" s="93"/>
      <c r="B130" s="96"/>
      <c r="C130" s="98"/>
      <c r="D130" s="98"/>
      <c r="E130" s="98"/>
      <c r="F130" s="98"/>
      <c r="G130" s="98"/>
      <c r="H130" s="98"/>
      <c r="I130" s="98"/>
      <c r="J130" s="100"/>
    </row>
    <row r="131" spans="1:10" ht="13.5" thickBot="1">
      <c r="A131" s="94"/>
      <c r="B131" s="101"/>
      <c r="C131" s="102"/>
      <c r="D131" s="102"/>
      <c r="E131" s="102"/>
      <c r="F131" s="102"/>
      <c r="G131" s="102"/>
      <c r="H131" s="102"/>
      <c r="I131" s="102"/>
      <c r="J131" s="103"/>
    </row>
    <row r="132" spans="1:10" ht="12.75">
      <c r="A132" s="92" t="s">
        <v>133</v>
      </c>
      <c r="B132" s="95" t="s">
        <v>114</v>
      </c>
      <c r="C132" s="97" t="s">
        <v>253</v>
      </c>
      <c r="D132" s="97"/>
      <c r="E132" s="97"/>
      <c r="F132" s="97"/>
      <c r="G132" s="97" t="s">
        <v>252</v>
      </c>
      <c r="H132" s="97"/>
      <c r="I132" s="97"/>
      <c r="J132" s="97"/>
    </row>
    <row r="133" spans="1:10" ht="12.75">
      <c r="A133" s="93"/>
      <c r="B133" s="96"/>
      <c r="C133" s="98"/>
      <c r="D133" s="98"/>
      <c r="E133" s="98"/>
      <c r="F133" s="98"/>
      <c r="G133" s="98"/>
      <c r="H133" s="98"/>
      <c r="I133" s="98"/>
      <c r="J133" s="98"/>
    </row>
    <row r="134" spans="1:10" ht="12.75">
      <c r="A134" s="93"/>
      <c r="B134" s="96"/>
      <c r="C134" s="98"/>
      <c r="D134" s="98"/>
      <c r="E134" s="98"/>
      <c r="F134" s="98"/>
      <c r="G134" s="98"/>
      <c r="H134" s="98"/>
      <c r="I134" s="98"/>
      <c r="J134" s="98"/>
    </row>
    <row r="135" spans="1:10" ht="12.75">
      <c r="A135" s="93"/>
      <c r="B135" s="96"/>
      <c r="C135" s="98"/>
      <c r="D135" s="98"/>
      <c r="E135" s="98"/>
      <c r="F135" s="98"/>
      <c r="G135" s="98"/>
      <c r="H135" s="98"/>
      <c r="I135" s="98"/>
      <c r="J135" s="98"/>
    </row>
    <row r="136" spans="1:10" ht="12.75">
      <c r="A136" s="93"/>
      <c r="B136" s="96"/>
      <c r="C136" s="98"/>
      <c r="D136" s="98"/>
      <c r="E136" s="98"/>
      <c r="F136" s="98"/>
      <c r="G136" s="98"/>
      <c r="H136" s="98"/>
      <c r="I136" s="98"/>
      <c r="J136" s="98"/>
    </row>
    <row r="137" spans="1:10" ht="12.75">
      <c r="A137" s="93"/>
      <c r="B137" s="96" t="s">
        <v>121</v>
      </c>
      <c r="C137" s="98" t="s">
        <v>255</v>
      </c>
      <c r="D137" s="98"/>
      <c r="E137" s="98"/>
      <c r="F137" s="98"/>
      <c r="G137" s="98" t="s">
        <v>254</v>
      </c>
      <c r="H137" s="98"/>
      <c r="I137" s="98"/>
      <c r="J137" s="100"/>
    </row>
    <row r="138" spans="1:10" ht="12.75">
      <c r="A138" s="93"/>
      <c r="B138" s="96"/>
      <c r="C138" s="98"/>
      <c r="D138" s="98"/>
      <c r="E138" s="98"/>
      <c r="F138" s="98"/>
      <c r="G138" s="98"/>
      <c r="H138" s="98"/>
      <c r="I138" s="98"/>
      <c r="J138" s="100"/>
    </row>
    <row r="139" spans="1:10" ht="12.75">
      <c r="A139" s="93"/>
      <c r="B139" s="96"/>
      <c r="C139" s="98"/>
      <c r="D139" s="98"/>
      <c r="E139" s="98"/>
      <c r="F139" s="98"/>
      <c r="G139" s="98"/>
      <c r="H139" s="98"/>
      <c r="I139" s="98"/>
      <c r="J139" s="100"/>
    </row>
    <row r="140" spans="1:10" ht="12.75">
      <c r="A140" s="93"/>
      <c r="B140" s="96"/>
      <c r="C140" s="98"/>
      <c r="D140" s="98"/>
      <c r="E140" s="98"/>
      <c r="F140" s="98"/>
      <c r="G140" s="98"/>
      <c r="H140" s="98"/>
      <c r="I140" s="98"/>
      <c r="J140" s="100"/>
    </row>
    <row r="141" spans="1:10" ht="13.5" thickBot="1">
      <c r="A141" s="94"/>
      <c r="B141" s="101"/>
      <c r="C141" s="102"/>
      <c r="D141" s="102"/>
      <c r="E141" s="102"/>
      <c r="F141" s="102"/>
      <c r="G141" s="102"/>
      <c r="H141" s="102"/>
      <c r="I141" s="102"/>
      <c r="J141" s="103"/>
    </row>
    <row r="142" spans="1:10" ht="12.75">
      <c r="A142" s="92" t="s">
        <v>134</v>
      </c>
      <c r="B142" s="95" t="s">
        <v>114</v>
      </c>
      <c r="C142" s="97"/>
      <c r="D142" s="97"/>
      <c r="E142" s="97"/>
      <c r="F142" s="97"/>
      <c r="G142" s="97"/>
      <c r="H142" s="97"/>
      <c r="I142" s="97"/>
      <c r="J142" s="99"/>
    </row>
    <row r="143" spans="1:10" ht="12.75">
      <c r="A143" s="93"/>
      <c r="B143" s="96"/>
      <c r="C143" s="98"/>
      <c r="D143" s="98"/>
      <c r="E143" s="98"/>
      <c r="F143" s="98"/>
      <c r="G143" s="98"/>
      <c r="H143" s="98"/>
      <c r="I143" s="98"/>
      <c r="J143" s="100"/>
    </row>
    <row r="144" spans="1:10" ht="12.75">
      <c r="A144" s="93"/>
      <c r="B144" s="96"/>
      <c r="C144" s="98"/>
      <c r="D144" s="98"/>
      <c r="E144" s="98"/>
      <c r="F144" s="98"/>
      <c r="G144" s="98"/>
      <c r="H144" s="98"/>
      <c r="I144" s="98"/>
      <c r="J144" s="100"/>
    </row>
    <row r="145" spans="1:10" ht="12.75">
      <c r="A145" s="93"/>
      <c r="B145" s="96"/>
      <c r="C145" s="98"/>
      <c r="D145" s="98"/>
      <c r="E145" s="98"/>
      <c r="F145" s="98"/>
      <c r="G145" s="98"/>
      <c r="H145" s="98"/>
      <c r="I145" s="98"/>
      <c r="J145" s="100"/>
    </row>
    <row r="146" spans="1:10" ht="12.75">
      <c r="A146" s="93"/>
      <c r="B146" s="96"/>
      <c r="C146" s="98"/>
      <c r="D146" s="98"/>
      <c r="E146" s="98"/>
      <c r="F146" s="98"/>
      <c r="G146" s="98"/>
      <c r="H146" s="98"/>
      <c r="I146" s="98"/>
      <c r="J146" s="100"/>
    </row>
    <row r="147" spans="1:10" ht="12.75">
      <c r="A147" s="93"/>
      <c r="B147" s="96" t="s">
        <v>121</v>
      </c>
      <c r="C147" s="98" t="s">
        <v>239</v>
      </c>
      <c r="D147" s="98"/>
      <c r="E147" s="98"/>
      <c r="F147" s="98"/>
      <c r="G147" s="98"/>
      <c r="H147" s="98"/>
      <c r="I147" s="98"/>
      <c r="J147" s="100"/>
    </row>
    <row r="148" spans="1:10" ht="12.75">
      <c r="A148" s="93"/>
      <c r="B148" s="96"/>
      <c r="C148" s="98"/>
      <c r="D148" s="98"/>
      <c r="E148" s="98"/>
      <c r="F148" s="98"/>
      <c r="G148" s="98"/>
      <c r="H148" s="98"/>
      <c r="I148" s="98"/>
      <c r="J148" s="100"/>
    </row>
    <row r="149" spans="1:10" ht="12.75">
      <c r="A149" s="93"/>
      <c r="B149" s="96"/>
      <c r="C149" s="98"/>
      <c r="D149" s="98"/>
      <c r="E149" s="98"/>
      <c r="F149" s="98"/>
      <c r="G149" s="98"/>
      <c r="H149" s="98"/>
      <c r="I149" s="98"/>
      <c r="J149" s="100"/>
    </row>
    <row r="150" spans="1:10" ht="12.75">
      <c r="A150" s="93"/>
      <c r="B150" s="96"/>
      <c r="C150" s="98"/>
      <c r="D150" s="98"/>
      <c r="E150" s="98"/>
      <c r="F150" s="98"/>
      <c r="G150" s="98"/>
      <c r="H150" s="98"/>
      <c r="I150" s="98"/>
      <c r="J150" s="100"/>
    </row>
    <row r="151" spans="1:10" ht="13.5" thickBot="1">
      <c r="A151" s="94"/>
      <c r="B151" s="101"/>
      <c r="C151" s="102"/>
      <c r="D151" s="102"/>
      <c r="E151" s="102"/>
      <c r="F151" s="102"/>
      <c r="G151" s="102"/>
      <c r="H151" s="102"/>
      <c r="I151" s="102"/>
      <c r="J151" s="103"/>
    </row>
  </sheetData>
  <sheetProtection/>
  <mergeCells count="123">
    <mergeCell ref="L1:O1"/>
    <mergeCell ref="A142:A151"/>
    <mergeCell ref="L31:L32"/>
    <mergeCell ref="B142:B146"/>
    <mergeCell ref="C142:F146"/>
    <mergeCell ref="G142:J146"/>
    <mergeCell ref="B147:B151"/>
    <mergeCell ref="C147:F151"/>
    <mergeCell ref="G147:J151"/>
    <mergeCell ref="A132:A141"/>
    <mergeCell ref="B137:B141"/>
    <mergeCell ref="C137:F141"/>
    <mergeCell ref="G137:J141"/>
    <mergeCell ref="B132:B136"/>
    <mergeCell ref="C132:F136"/>
    <mergeCell ref="G132:J136"/>
    <mergeCell ref="A122:A131"/>
    <mergeCell ref="B127:B131"/>
    <mergeCell ref="C127:F131"/>
    <mergeCell ref="G127:J131"/>
    <mergeCell ref="B122:B126"/>
    <mergeCell ref="C122:F126"/>
    <mergeCell ref="G122:J126"/>
    <mergeCell ref="L29:L30"/>
    <mergeCell ref="A112:A121"/>
    <mergeCell ref="B112:B116"/>
    <mergeCell ref="C112:F116"/>
    <mergeCell ref="G112:J116"/>
    <mergeCell ref="B117:B121"/>
    <mergeCell ref="C117:F121"/>
    <mergeCell ref="G117:J121"/>
    <mergeCell ref="B92:B96"/>
    <mergeCell ref="C92:F96"/>
    <mergeCell ref="L25:L26"/>
    <mergeCell ref="A102:A111"/>
    <mergeCell ref="B102:B106"/>
    <mergeCell ref="C102:F106"/>
    <mergeCell ref="G102:J106"/>
    <mergeCell ref="B107:B111"/>
    <mergeCell ref="C107:F111"/>
    <mergeCell ref="G107:J111"/>
    <mergeCell ref="L27:L28"/>
    <mergeCell ref="A92:A101"/>
    <mergeCell ref="G92:J96"/>
    <mergeCell ref="B97:B101"/>
    <mergeCell ref="C97:F101"/>
    <mergeCell ref="G97:J101"/>
    <mergeCell ref="L19:L20"/>
    <mergeCell ref="A82:A91"/>
    <mergeCell ref="B82:B86"/>
    <mergeCell ref="C82:F86"/>
    <mergeCell ref="G82:J86"/>
    <mergeCell ref="B87:B91"/>
    <mergeCell ref="C87:F91"/>
    <mergeCell ref="G87:J91"/>
    <mergeCell ref="L21:L22"/>
    <mergeCell ref="L23:L24"/>
    <mergeCell ref="A72:A81"/>
    <mergeCell ref="B72:B76"/>
    <mergeCell ref="C72:F76"/>
    <mergeCell ref="G72:J76"/>
    <mergeCell ref="B77:B81"/>
    <mergeCell ref="C77:F81"/>
    <mergeCell ref="G77:J81"/>
    <mergeCell ref="A62:A71"/>
    <mergeCell ref="B62:B66"/>
    <mergeCell ref="C62:F66"/>
    <mergeCell ref="G62:J66"/>
    <mergeCell ref="B67:B71"/>
    <mergeCell ref="C67:F71"/>
    <mergeCell ref="G67:J71"/>
    <mergeCell ref="L13:L14"/>
    <mergeCell ref="A52:A61"/>
    <mergeCell ref="B52:B56"/>
    <mergeCell ref="C52:F56"/>
    <mergeCell ref="G52:J56"/>
    <mergeCell ref="B57:B61"/>
    <mergeCell ref="C57:F61"/>
    <mergeCell ref="G57:J61"/>
    <mergeCell ref="L15:L16"/>
    <mergeCell ref="L17:L18"/>
    <mergeCell ref="A42:A51"/>
    <mergeCell ref="B42:B46"/>
    <mergeCell ref="C42:F46"/>
    <mergeCell ref="G42:J46"/>
    <mergeCell ref="B47:B51"/>
    <mergeCell ref="C47:F51"/>
    <mergeCell ref="G47:J51"/>
    <mergeCell ref="A32:A41"/>
    <mergeCell ref="B32:B36"/>
    <mergeCell ref="C32:F36"/>
    <mergeCell ref="G32:J36"/>
    <mergeCell ref="B37:B41"/>
    <mergeCell ref="C37:F41"/>
    <mergeCell ref="G37:J41"/>
    <mergeCell ref="L3:L4"/>
    <mergeCell ref="A12:A21"/>
    <mergeCell ref="B12:B16"/>
    <mergeCell ref="G12:J16"/>
    <mergeCell ref="B17:B21"/>
    <mergeCell ref="C17:F21"/>
    <mergeCell ref="L5:L6"/>
    <mergeCell ref="L7:L8"/>
    <mergeCell ref="L9:L10"/>
    <mergeCell ref="L11:L12"/>
    <mergeCell ref="G1:J1"/>
    <mergeCell ref="A2:A11"/>
    <mergeCell ref="B7:B11"/>
    <mergeCell ref="C12:F16"/>
    <mergeCell ref="G7:J11"/>
    <mergeCell ref="C2:F6"/>
    <mergeCell ref="B2:B6"/>
    <mergeCell ref="C1:F1"/>
    <mergeCell ref="C7:F11"/>
    <mergeCell ref="A22:A31"/>
    <mergeCell ref="B22:B26"/>
    <mergeCell ref="G22:J26"/>
    <mergeCell ref="G2:J6"/>
    <mergeCell ref="B27:B31"/>
    <mergeCell ref="C27:F31"/>
    <mergeCell ref="G27:J31"/>
    <mergeCell ref="C22:F26"/>
    <mergeCell ref="G17:J2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8"/>
  <sheetViews>
    <sheetView zoomScale="75" zoomScaleNormal="75" zoomScalePageLayoutView="0" workbookViewId="0" topLeftCell="A129">
      <selection activeCell="O152" sqref="O152"/>
    </sheetView>
  </sheetViews>
  <sheetFormatPr defaultColWidth="11.421875" defaultRowHeight="12.75"/>
  <cols>
    <col min="1" max="1" width="23.140625" style="14" customWidth="1"/>
    <col min="2" max="16" width="5.28125" style="14" customWidth="1"/>
    <col min="17" max="17" width="7.421875" style="14" customWidth="1"/>
    <col min="18" max="18" width="5.28125" style="14" customWidth="1"/>
    <col min="19" max="19" width="7.28125" style="14" customWidth="1"/>
    <col min="20" max="20" width="10.421875" style="14" customWidth="1"/>
    <col min="21" max="16384" width="11.421875" style="14" customWidth="1"/>
  </cols>
  <sheetData>
    <row r="1" spans="1:15" ht="12.75">
      <c r="A1" s="13" t="s">
        <v>223</v>
      </c>
      <c r="B1" s="14" t="s">
        <v>0</v>
      </c>
      <c r="L1" s="14" t="s">
        <v>1</v>
      </c>
      <c r="O1" s="46"/>
    </row>
    <row r="2" spans="1:16" s="16" customFormat="1" ht="14.25">
      <c r="A2" s="16" t="s">
        <v>151</v>
      </c>
      <c r="L2" s="109" t="s">
        <v>2</v>
      </c>
      <c r="M2" s="109"/>
      <c r="N2" s="109"/>
      <c r="O2" s="16">
        <v>9.08</v>
      </c>
      <c r="P2" s="16" t="s">
        <v>55</v>
      </c>
    </row>
    <row r="3" spans="14:16" ht="14.25">
      <c r="N3" s="110">
        <v>0.000908</v>
      </c>
      <c r="O3" s="110"/>
      <c r="P3" s="14" t="s">
        <v>56</v>
      </c>
    </row>
    <row r="4" spans="1:20" ht="12.75">
      <c r="A4" s="18"/>
      <c r="B4" s="18" t="s">
        <v>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52"/>
      <c r="R4" s="18"/>
      <c r="S4" s="18"/>
      <c r="T4" s="18"/>
    </row>
    <row r="5" spans="1:20" s="25" customFormat="1" ht="12.75">
      <c r="A5" s="47" t="s">
        <v>5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  <c r="P5" s="22">
        <v>15</v>
      </c>
      <c r="Q5" s="23"/>
      <c r="R5" s="22" t="s">
        <v>6</v>
      </c>
      <c r="S5" s="22" t="s">
        <v>7</v>
      </c>
      <c r="T5" s="22" t="s">
        <v>224</v>
      </c>
    </row>
    <row r="6" spans="1:20" ht="12.75">
      <c r="A6" s="26" t="s">
        <v>225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18"/>
      <c r="R6" s="27">
        <f>SUM(B6:P6)</f>
        <v>0</v>
      </c>
      <c r="S6" s="27">
        <f>R6/15</f>
        <v>0</v>
      </c>
      <c r="T6" s="28">
        <f>S6/0.000908</f>
        <v>0</v>
      </c>
    </row>
    <row r="7" spans="1:20" ht="12.75">
      <c r="A7" s="9" t="s">
        <v>63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18"/>
      <c r="R7" s="27">
        <f aca="true" t="shared" si="0" ref="R7:R70">SUM(B7:P7)</f>
        <v>0</v>
      </c>
      <c r="S7" s="27">
        <f aca="true" t="shared" si="1" ref="S7:S70">R7/15</f>
        <v>0</v>
      </c>
      <c r="T7" s="28">
        <f aca="true" t="shared" si="2" ref="T7:T70">S7/0.000908</f>
        <v>0</v>
      </c>
    </row>
    <row r="8" spans="1:20" ht="12.75">
      <c r="A8" s="9" t="s">
        <v>165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53"/>
      <c r="R8" s="27">
        <f t="shared" si="0"/>
        <v>0</v>
      </c>
      <c r="S8" s="27">
        <f t="shared" si="1"/>
        <v>0</v>
      </c>
      <c r="T8" s="28">
        <f t="shared" si="2"/>
        <v>0</v>
      </c>
    </row>
    <row r="9" spans="1:20" ht="12.75">
      <c r="A9" s="9" t="s">
        <v>100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53"/>
      <c r="R9" s="27">
        <f t="shared" si="0"/>
        <v>0</v>
      </c>
      <c r="S9" s="27">
        <f t="shared" si="1"/>
        <v>0</v>
      </c>
      <c r="T9" s="28">
        <f t="shared" si="2"/>
        <v>0</v>
      </c>
    </row>
    <row r="10" spans="1:20" ht="12.75">
      <c r="A10" s="9" t="s">
        <v>25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53"/>
      <c r="R10" s="27">
        <f t="shared" si="0"/>
        <v>0</v>
      </c>
      <c r="S10" s="27">
        <f t="shared" si="1"/>
        <v>0</v>
      </c>
      <c r="T10" s="28">
        <f t="shared" si="2"/>
        <v>0</v>
      </c>
    </row>
    <row r="11" spans="1:20" ht="12.75">
      <c r="A11" s="10" t="s">
        <v>207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53"/>
      <c r="R11" s="27">
        <f t="shared" si="0"/>
        <v>0</v>
      </c>
      <c r="S11" s="27">
        <f t="shared" si="1"/>
        <v>0</v>
      </c>
      <c r="T11" s="28">
        <f t="shared" si="2"/>
        <v>0</v>
      </c>
    </row>
    <row r="12" spans="1:20" ht="12.75">
      <c r="A12" s="14" t="s">
        <v>87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53"/>
      <c r="R12" s="27">
        <f t="shared" si="0"/>
        <v>0</v>
      </c>
      <c r="S12" s="27">
        <f t="shared" si="1"/>
        <v>0</v>
      </c>
      <c r="T12" s="28">
        <f t="shared" si="2"/>
        <v>0</v>
      </c>
    </row>
    <row r="13" spans="1:20" ht="12.75">
      <c r="A13" s="9" t="s">
        <v>20</v>
      </c>
      <c r="B13" s="33"/>
      <c r="C13" s="33"/>
      <c r="D13" s="33"/>
      <c r="E13" s="33"/>
      <c r="F13" s="33"/>
      <c r="G13" s="33"/>
      <c r="H13" s="33"/>
      <c r="I13" s="33"/>
      <c r="J13" s="33"/>
      <c r="K13" s="27"/>
      <c r="L13" s="42"/>
      <c r="M13" s="42"/>
      <c r="N13" s="42"/>
      <c r="O13" s="42"/>
      <c r="P13" s="42"/>
      <c r="Q13" s="53"/>
      <c r="R13" s="27">
        <f t="shared" si="0"/>
        <v>0</v>
      </c>
      <c r="S13" s="27">
        <f t="shared" si="1"/>
        <v>0</v>
      </c>
      <c r="T13" s="28">
        <f t="shared" si="2"/>
        <v>0</v>
      </c>
    </row>
    <row r="14" spans="1:20" ht="12.75">
      <c r="A14" s="9" t="s">
        <v>226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53"/>
      <c r="R14" s="27">
        <f t="shared" si="0"/>
        <v>0</v>
      </c>
      <c r="S14" s="28">
        <f t="shared" si="1"/>
        <v>0</v>
      </c>
      <c r="T14" s="28">
        <f t="shared" si="2"/>
        <v>0</v>
      </c>
    </row>
    <row r="15" spans="1:20" ht="12.75">
      <c r="A15" s="9" t="s">
        <v>167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53"/>
      <c r="R15" s="27">
        <f t="shared" si="0"/>
        <v>0</v>
      </c>
      <c r="S15" s="28">
        <f t="shared" si="1"/>
        <v>0</v>
      </c>
      <c r="T15" s="28">
        <f t="shared" si="2"/>
        <v>0</v>
      </c>
    </row>
    <row r="16" spans="1:20" ht="12.75">
      <c r="A16" s="9" t="s">
        <v>209</v>
      </c>
      <c r="B16" s="54">
        <v>3</v>
      </c>
      <c r="C16" s="42"/>
      <c r="D16" s="42"/>
      <c r="E16" s="42">
        <v>1</v>
      </c>
      <c r="F16" s="42">
        <v>1</v>
      </c>
      <c r="G16" s="42"/>
      <c r="H16" s="42"/>
      <c r="I16" s="42">
        <v>1</v>
      </c>
      <c r="J16" s="42">
        <v>1</v>
      </c>
      <c r="K16" s="42"/>
      <c r="L16" s="42"/>
      <c r="M16" s="42"/>
      <c r="N16" s="42"/>
      <c r="O16" s="42"/>
      <c r="P16" s="42">
        <v>1</v>
      </c>
      <c r="Q16" s="53"/>
      <c r="R16" s="27">
        <f t="shared" si="0"/>
        <v>8</v>
      </c>
      <c r="S16" s="28">
        <f t="shared" si="1"/>
        <v>0.5333333333333333</v>
      </c>
      <c r="T16" s="28">
        <f t="shared" si="2"/>
        <v>587.3715124816447</v>
      </c>
    </row>
    <row r="17" spans="1:20" ht="12.75">
      <c r="A17" s="9" t="s">
        <v>210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53"/>
      <c r="R17" s="27">
        <f t="shared" si="0"/>
        <v>0</v>
      </c>
      <c r="S17" s="28">
        <f t="shared" si="1"/>
        <v>0</v>
      </c>
      <c r="T17" s="28">
        <f t="shared" si="2"/>
        <v>0</v>
      </c>
    </row>
    <row r="18" spans="1:20" ht="12.75">
      <c r="A18" s="9" t="s">
        <v>83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53"/>
      <c r="R18" s="27">
        <f t="shared" si="0"/>
        <v>0</v>
      </c>
      <c r="S18" s="28">
        <f t="shared" si="1"/>
        <v>0</v>
      </c>
      <c r="T18" s="28">
        <f t="shared" si="2"/>
        <v>0</v>
      </c>
    </row>
    <row r="19" spans="1:20" ht="12.75">
      <c r="A19" s="9" t="s">
        <v>64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53"/>
      <c r="R19" s="27">
        <f t="shared" si="0"/>
        <v>0</v>
      </c>
      <c r="S19" s="28">
        <f t="shared" si="1"/>
        <v>0</v>
      </c>
      <c r="T19" s="28">
        <f t="shared" si="2"/>
        <v>0</v>
      </c>
    </row>
    <row r="20" spans="1:20" ht="12.75">
      <c r="A20" s="9" t="s">
        <v>170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53"/>
      <c r="R20" s="27">
        <f t="shared" si="0"/>
        <v>0</v>
      </c>
      <c r="S20" s="28">
        <f t="shared" si="1"/>
        <v>0</v>
      </c>
      <c r="T20" s="28">
        <f t="shared" si="2"/>
        <v>0</v>
      </c>
    </row>
    <row r="21" spans="1:20" ht="12.75">
      <c r="A21" s="9" t="s">
        <v>211</v>
      </c>
      <c r="B21" s="42"/>
      <c r="C21" s="42"/>
      <c r="D21" s="42"/>
      <c r="E21" s="42"/>
      <c r="F21" s="42"/>
      <c r="G21" s="42">
        <v>14</v>
      </c>
      <c r="H21" s="42"/>
      <c r="I21" s="42">
        <v>1</v>
      </c>
      <c r="J21" s="42"/>
      <c r="K21" s="42">
        <v>1</v>
      </c>
      <c r="L21" s="42">
        <v>1</v>
      </c>
      <c r="M21" s="42">
        <v>2</v>
      </c>
      <c r="N21" s="42"/>
      <c r="O21" s="42"/>
      <c r="P21" s="42"/>
      <c r="Q21" s="53"/>
      <c r="R21" s="27">
        <f t="shared" si="0"/>
        <v>19</v>
      </c>
      <c r="S21" s="28">
        <f t="shared" si="1"/>
        <v>1.2666666666666666</v>
      </c>
      <c r="T21" s="28">
        <f t="shared" si="2"/>
        <v>1395.007342143906</v>
      </c>
    </row>
    <row r="22" spans="1:20" ht="12.75">
      <c r="A22" s="9" t="s">
        <v>141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53"/>
      <c r="R22" s="27">
        <f t="shared" si="0"/>
        <v>0</v>
      </c>
      <c r="S22" s="28">
        <f t="shared" si="1"/>
        <v>0</v>
      </c>
      <c r="T22" s="28">
        <f t="shared" si="2"/>
        <v>0</v>
      </c>
    </row>
    <row r="23" spans="1:20" ht="12.75">
      <c r="A23" s="9" t="s">
        <v>44</v>
      </c>
      <c r="B23" s="42"/>
      <c r="C23" s="42"/>
      <c r="D23" s="42"/>
      <c r="E23" s="42"/>
      <c r="F23" s="42"/>
      <c r="G23" s="42"/>
      <c r="H23" s="42">
        <v>1</v>
      </c>
      <c r="I23" s="42"/>
      <c r="J23" s="42"/>
      <c r="K23" s="42"/>
      <c r="L23" s="42">
        <v>1</v>
      </c>
      <c r="M23" s="42">
        <v>1</v>
      </c>
      <c r="N23" s="42"/>
      <c r="O23" s="42"/>
      <c r="P23" s="42"/>
      <c r="Q23" s="53"/>
      <c r="R23" s="27">
        <f t="shared" si="0"/>
        <v>3</v>
      </c>
      <c r="S23" s="28">
        <f t="shared" si="1"/>
        <v>0.2</v>
      </c>
      <c r="T23" s="28">
        <f t="shared" si="2"/>
        <v>220.26431718061676</v>
      </c>
    </row>
    <row r="24" spans="1:20" ht="12.75">
      <c r="A24" s="9" t="s">
        <v>36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53"/>
      <c r="R24" s="27">
        <f t="shared" si="0"/>
        <v>0</v>
      </c>
      <c r="S24" s="28">
        <f t="shared" si="1"/>
        <v>0</v>
      </c>
      <c r="T24" s="28">
        <f t="shared" si="2"/>
        <v>0</v>
      </c>
    </row>
    <row r="25" spans="1:20" ht="12.75">
      <c r="A25" s="9" t="s">
        <v>82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53"/>
      <c r="R25" s="27">
        <f t="shared" si="0"/>
        <v>0</v>
      </c>
      <c r="S25" s="28">
        <f t="shared" si="1"/>
        <v>0</v>
      </c>
      <c r="T25" s="28">
        <f t="shared" si="2"/>
        <v>0</v>
      </c>
    </row>
    <row r="26" spans="1:20" ht="12.75">
      <c r="A26" s="10" t="s">
        <v>101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53"/>
      <c r="R26" s="27">
        <f t="shared" si="0"/>
        <v>0</v>
      </c>
      <c r="S26" s="28">
        <f t="shared" si="1"/>
        <v>0</v>
      </c>
      <c r="T26" s="28">
        <f t="shared" si="2"/>
        <v>0</v>
      </c>
    </row>
    <row r="27" spans="1:20" ht="12.75">
      <c r="A27" s="10" t="s">
        <v>26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53"/>
      <c r="R27" s="27">
        <f t="shared" si="0"/>
        <v>0</v>
      </c>
      <c r="S27" s="28">
        <f t="shared" si="1"/>
        <v>0</v>
      </c>
      <c r="T27" s="28">
        <f t="shared" si="2"/>
        <v>0</v>
      </c>
    </row>
    <row r="28" spans="1:20" ht="12.75">
      <c r="A28" s="10" t="s">
        <v>89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53"/>
      <c r="R28" s="27">
        <f t="shared" si="0"/>
        <v>0</v>
      </c>
      <c r="S28" s="28">
        <f t="shared" si="1"/>
        <v>0</v>
      </c>
      <c r="T28" s="28">
        <f t="shared" si="2"/>
        <v>0</v>
      </c>
    </row>
    <row r="29" spans="1:20" ht="12.75">
      <c r="A29" s="10" t="s">
        <v>74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53"/>
      <c r="R29" s="27">
        <f t="shared" si="0"/>
        <v>0</v>
      </c>
      <c r="S29" s="28">
        <f t="shared" si="1"/>
        <v>0</v>
      </c>
      <c r="T29" s="28">
        <f t="shared" si="2"/>
        <v>0</v>
      </c>
    </row>
    <row r="30" spans="1:20" ht="12.75">
      <c r="A30" s="10" t="s">
        <v>16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53"/>
      <c r="R30" s="27">
        <f t="shared" si="0"/>
        <v>0</v>
      </c>
      <c r="S30" s="28">
        <f t="shared" si="1"/>
        <v>0</v>
      </c>
      <c r="T30" s="28">
        <f t="shared" si="2"/>
        <v>0</v>
      </c>
    </row>
    <row r="31" spans="1:20" ht="12.75">
      <c r="A31" s="9" t="s">
        <v>85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53"/>
      <c r="R31" s="27">
        <f t="shared" si="0"/>
        <v>0</v>
      </c>
      <c r="S31" s="28">
        <f t="shared" si="1"/>
        <v>0</v>
      </c>
      <c r="T31" s="28">
        <f t="shared" si="2"/>
        <v>0</v>
      </c>
    </row>
    <row r="32" spans="1:20" ht="12.75">
      <c r="A32" s="10" t="s">
        <v>161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53"/>
      <c r="R32" s="27">
        <f t="shared" si="0"/>
        <v>0</v>
      </c>
      <c r="S32" s="28">
        <f t="shared" si="1"/>
        <v>0</v>
      </c>
      <c r="T32" s="28">
        <f t="shared" si="2"/>
        <v>0</v>
      </c>
    </row>
    <row r="33" spans="1:20" ht="12.75">
      <c r="A33" s="10" t="s">
        <v>107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53"/>
      <c r="R33" s="27">
        <f t="shared" si="0"/>
        <v>0</v>
      </c>
      <c r="S33" s="28">
        <f t="shared" si="1"/>
        <v>0</v>
      </c>
      <c r="T33" s="28">
        <f t="shared" si="2"/>
        <v>0</v>
      </c>
    </row>
    <row r="34" spans="1:20" ht="12.75">
      <c r="A34" s="10" t="s">
        <v>159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53"/>
      <c r="R34" s="27">
        <f t="shared" si="0"/>
        <v>0</v>
      </c>
      <c r="S34" s="28">
        <f t="shared" si="1"/>
        <v>0</v>
      </c>
      <c r="T34" s="28">
        <f t="shared" si="2"/>
        <v>0</v>
      </c>
    </row>
    <row r="35" spans="1:20" ht="12.75">
      <c r="A35" s="14" t="s">
        <v>172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53"/>
      <c r="R35" s="27">
        <f t="shared" si="0"/>
        <v>0</v>
      </c>
      <c r="S35" s="28">
        <f t="shared" si="1"/>
        <v>0</v>
      </c>
      <c r="T35" s="28">
        <f t="shared" si="2"/>
        <v>0</v>
      </c>
    </row>
    <row r="36" spans="1:20" ht="12.75">
      <c r="A36" s="10" t="s">
        <v>19</v>
      </c>
      <c r="B36" s="27"/>
      <c r="C36" s="33"/>
      <c r="D36" s="33"/>
      <c r="E36" s="33"/>
      <c r="F36" s="33"/>
      <c r="G36" s="33"/>
      <c r="H36" s="33"/>
      <c r="I36" s="33"/>
      <c r="J36" s="33"/>
      <c r="K36" s="42"/>
      <c r="L36" s="42"/>
      <c r="M36" s="42"/>
      <c r="N36" s="42"/>
      <c r="O36" s="42"/>
      <c r="P36" s="42"/>
      <c r="Q36" s="53"/>
      <c r="R36" s="27">
        <f t="shared" si="0"/>
        <v>0</v>
      </c>
      <c r="S36" s="28">
        <f t="shared" si="1"/>
        <v>0</v>
      </c>
      <c r="T36" s="28">
        <f t="shared" si="2"/>
        <v>0</v>
      </c>
    </row>
    <row r="37" spans="1:20" ht="12.75">
      <c r="A37" s="10" t="s">
        <v>67</v>
      </c>
      <c r="B37" s="27"/>
      <c r="C37" s="33"/>
      <c r="D37" s="27"/>
      <c r="E37" s="33"/>
      <c r="F37" s="33"/>
      <c r="G37" s="33"/>
      <c r="H37" s="33"/>
      <c r="I37" s="33"/>
      <c r="J37" s="33"/>
      <c r="K37" s="42"/>
      <c r="L37" s="42"/>
      <c r="M37" s="42"/>
      <c r="N37" s="42"/>
      <c r="O37" s="42"/>
      <c r="P37" s="42"/>
      <c r="Q37" s="53"/>
      <c r="R37" s="27">
        <f t="shared" si="0"/>
        <v>0</v>
      </c>
      <c r="S37" s="28">
        <f t="shared" si="1"/>
        <v>0</v>
      </c>
      <c r="T37" s="28">
        <f t="shared" si="2"/>
        <v>0</v>
      </c>
    </row>
    <row r="38" spans="1:20" ht="12.75">
      <c r="A38" s="9" t="s">
        <v>28</v>
      </c>
      <c r="B38" s="33"/>
      <c r="C38" s="27"/>
      <c r="D38" s="33"/>
      <c r="E38" s="33"/>
      <c r="F38" s="33"/>
      <c r="G38" s="33"/>
      <c r="H38" s="33"/>
      <c r="I38" s="33"/>
      <c r="J38" s="33"/>
      <c r="K38" s="42"/>
      <c r="L38" s="42"/>
      <c r="M38" s="42"/>
      <c r="N38" s="42"/>
      <c r="O38" s="42"/>
      <c r="P38" s="42"/>
      <c r="Q38" s="53"/>
      <c r="R38" s="27">
        <f t="shared" si="0"/>
        <v>0</v>
      </c>
      <c r="S38" s="28">
        <f t="shared" si="1"/>
        <v>0</v>
      </c>
      <c r="T38" s="28">
        <f t="shared" si="2"/>
        <v>0</v>
      </c>
    </row>
    <row r="39" spans="1:20" ht="12.75">
      <c r="A39" s="9" t="s">
        <v>173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52"/>
      <c r="R39" s="27">
        <f t="shared" si="0"/>
        <v>0</v>
      </c>
      <c r="S39" s="28">
        <f t="shared" si="1"/>
        <v>0</v>
      </c>
      <c r="T39" s="28">
        <f t="shared" si="2"/>
        <v>0</v>
      </c>
    </row>
    <row r="40" spans="1:20" ht="12.75">
      <c r="A40" s="9" t="s">
        <v>60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52"/>
      <c r="R40" s="27">
        <f t="shared" si="0"/>
        <v>0</v>
      </c>
      <c r="S40" s="28">
        <f t="shared" si="1"/>
        <v>0</v>
      </c>
      <c r="T40" s="28">
        <f t="shared" si="2"/>
        <v>0</v>
      </c>
    </row>
    <row r="41" spans="1:20" ht="12.75">
      <c r="A41" s="9" t="s">
        <v>98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52"/>
      <c r="R41" s="27">
        <f t="shared" si="0"/>
        <v>0</v>
      </c>
      <c r="S41" s="28">
        <f t="shared" si="1"/>
        <v>0</v>
      </c>
      <c r="T41" s="28">
        <f t="shared" si="2"/>
        <v>0</v>
      </c>
    </row>
    <row r="42" spans="1:20" ht="12.75">
      <c r="A42" s="9" t="s">
        <v>58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55"/>
      <c r="R42" s="27">
        <f t="shared" si="0"/>
        <v>0</v>
      </c>
      <c r="S42" s="28">
        <f t="shared" si="1"/>
        <v>0</v>
      </c>
      <c r="T42" s="28">
        <f t="shared" si="2"/>
        <v>0</v>
      </c>
    </row>
    <row r="43" spans="1:20" ht="12.75">
      <c r="A43" s="9" t="s">
        <v>59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55"/>
      <c r="R43" s="27">
        <f t="shared" si="0"/>
        <v>0</v>
      </c>
      <c r="S43" s="28">
        <f t="shared" si="1"/>
        <v>0</v>
      </c>
      <c r="T43" s="28">
        <f t="shared" si="2"/>
        <v>0</v>
      </c>
    </row>
    <row r="44" spans="1:20" ht="12.75">
      <c r="A44" s="9" t="s">
        <v>212</v>
      </c>
      <c r="B44" s="42">
        <v>3</v>
      </c>
      <c r="C44" s="42">
        <v>7</v>
      </c>
      <c r="D44" s="42">
        <v>32</v>
      </c>
      <c r="E44" s="42">
        <v>18</v>
      </c>
      <c r="F44" s="42">
        <v>31</v>
      </c>
      <c r="G44" s="42">
        <v>13</v>
      </c>
      <c r="H44" s="42">
        <v>20</v>
      </c>
      <c r="I44" s="42">
        <v>23</v>
      </c>
      <c r="J44" s="42">
        <v>13</v>
      </c>
      <c r="K44" s="42">
        <v>19</v>
      </c>
      <c r="L44" s="42">
        <v>7</v>
      </c>
      <c r="M44" s="42">
        <v>17</v>
      </c>
      <c r="N44" s="42">
        <v>8</v>
      </c>
      <c r="O44" s="42">
        <v>12</v>
      </c>
      <c r="P44" s="42">
        <v>13</v>
      </c>
      <c r="Q44" s="55"/>
      <c r="R44" s="27">
        <f t="shared" si="0"/>
        <v>236</v>
      </c>
      <c r="S44" s="28">
        <f t="shared" si="1"/>
        <v>15.733333333333333</v>
      </c>
      <c r="T44" s="28">
        <f t="shared" si="2"/>
        <v>17327.459618208515</v>
      </c>
    </row>
    <row r="45" spans="1:20" ht="12.75">
      <c r="A45" s="9" t="s">
        <v>38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55"/>
      <c r="R45" s="27">
        <f t="shared" si="0"/>
        <v>0</v>
      </c>
      <c r="S45" s="28">
        <f t="shared" si="1"/>
        <v>0</v>
      </c>
      <c r="T45" s="28">
        <f t="shared" si="2"/>
        <v>0</v>
      </c>
    </row>
    <row r="46" spans="1:20" ht="12.75">
      <c r="A46" s="9" t="s">
        <v>154</v>
      </c>
      <c r="B46" s="42"/>
      <c r="C46" s="42"/>
      <c r="D46" s="42"/>
      <c r="E46" s="42"/>
      <c r="F46" s="42"/>
      <c r="G46" s="42"/>
      <c r="H46" s="42">
        <v>1</v>
      </c>
      <c r="I46" s="42"/>
      <c r="J46" s="42"/>
      <c r="K46" s="42"/>
      <c r="L46" s="42"/>
      <c r="M46" s="42"/>
      <c r="N46" s="42"/>
      <c r="O46" s="42"/>
      <c r="P46" s="42"/>
      <c r="Q46" s="55"/>
      <c r="R46" s="27">
        <f t="shared" si="0"/>
        <v>1</v>
      </c>
      <c r="S46" s="28">
        <f t="shared" si="1"/>
        <v>0.06666666666666667</v>
      </c>
      <c r="T46" s="28">
        <f t="shared" si="2"/>
        <v>73.42143906020559</v>
      </c>
    </row>
    <row r="47" spans="1:20" ht="12.75">
      <c r="A47" s="49" t="s">
        <v>110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55"/>
      <c r="R47" s="27">
        <f t="shared" si="0"/>
        <v>0</v>
      </c>
      <c r="S47" s="28">
        <f t="shared" si="1"/>
        <v>0</v>
      </c>
      <c r="T47" s="28">
        <f t="shared" si="2"/>
        <v>0</v>
      </c>
    </row>
    <row r="48" spans="1:20" ht="12.75">
      <c r="A48" s="9" t="s">
        <v>175</v>
      </c>
      <c r="B48" s="42"/>
      <c r="C48" s="42">
        <v>1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>
        <v>1</v>
      </c>
      <c r="P48" s="42"/>
      <c r="Q48" s="52"/>
      <c r="R48" s="27">
        <f t="shared" si="0"/>
        <v>2</v>
      </c>
      <c r="S48" s="28">
        <f t="shared" si="1"/>
        <v>0.13333333333333333</v>
      </c>
      <c r="T48" s="28">
        <f t="shared" si="2"/>
        <v>146.84287812041117</v>
      </c>
    </row>
    <row r="49" spans="1:20" ht="12.75">
      <c r="A49" s="9" t="s">
        <v>99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52"/>
      <c r="R49" s="27">
        <f t="shared" si="0"/>
        <v>0</v>
      </c>
      <c r="S49" s="28">
        <f t="shared" si="1"/>
        <v>0</v>
      </c>
      <c r="T49" s="28">
        <f t="shared" si="2"/>
        <v>0</v>
      </c>
    </row>
    <row r="50" spans="1:20" ht="12.75">
      <c r="A50" s="9" t="s">
        <v>71</v>
      </c>
      <c r="B50" s="42"/>
      <c r="C50" s="42"/>
      <c r="D50" s="42">
        <v>1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52"/>
      <c r="R50" s="27">
        <f t="shared" si="0"/>
        <v>1</v>
      </c>
      <c r="S50" s="28">
        <f t="shared" si="1"/>
        <v>0.06666666666666667</v>
      </c>
      <c r="T50" s="28">
        <f t="shared" si="2"/>
        <v>73.42143906020559</v>
      </c>
    </row>
    <row r="51" spans="1:20" ht="12.75">
      <c r="A51" s="9" t="s">
        <v>42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52"/>
      <c r="R51" s="27">
        <f t="shared" si="0"/>
        <v>0</v>
      </c>
      <c r="S51" s="28">
        <f t="shared" si="1"/>
        <v>0</v>
      </c>
      <c r="T51" s="28">
        <f t="shared" si="2"/>
        <v>0</v>
      </c>
    </row>
    <row r="52" spans="1:20" ht="12.75">
      <c r="A52" s="9" t="s">
        <v>176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53"/>
      <c r="R52" s="27">
        <f t="shared" si="0"/>
        <v>0</v>
      </c>
      <c r="S52" s="28">
        <f t="shared" si="1"/>
        <v>0</v>
      </c>
      <c r="T52" s="28">
        <f t="shared" si="2"/>
        <v>0</v>
      </c>
    </row>
    <row r="53" spans="1:20" ht="12.75">
      <c r="A53" s="9" t="s">
        <v>177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53"/>
      <c r="R53" s="27">
        <f t="shared" si="0"/>
        <v>0</v>
      </c>
      <c r="S53" s="28">
        <f t="shared" si="1"/>
        <v>0</v>
      </c>
      <c r="T53" s="28">
        <f t="shared" si="2"/>
        <v>0</v>
      </c>
    </row>
    <row r="54" spans="1:20" ht="12.75">
      <c r="A54" s="18" t="s">
        <v>23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53"/>
      <c r="R54" s="27">
        <f t="shared" si="0"/>
        <v>0</v>
      </c>
      <c r="S54" s="28">
        <f t="shared" si="1"/>
        <v>0</v>
      </c>
      <c r="T54" s="28">
        <f t="shared" si="2"/>
        <v>0</v>
      </c>
    </row>
    <row r="55" spans="1:20" ht="12.75">
      <c r="A55" s="18" t="s">
        <v>108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53"/>
      <c r="R55" s="27">
        <f t="shared" si="0"/>
        <v>0</v>
      </c>
      <c r="S55" s="28">
        <f t="shared" si="1"/>
        <v>0</v>
      </c>
      <c r="T55" s="28">
        <f t="shared" si="2"/>
        <v>0</v>
      </c>
    </row>
    <row r="56" spans="1:20" ht="12.75">
      <c r="A56" s="18" t="s">
        <v>68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53"/>
      <c r="R56" s="27">
        <f t="shared" si="0"/>
        <v>0</v>
      </c>
      <c r="S56" s="28">
        <f t="shared" si="1"/>
        <v>0</v>
      </c>
      <c r="T56" s="28">
        <f t="shared" si="2"/>
        <v>0</v>
      </c>
    </row>
    <row r="57" spans="1:256" ht="12.75">
      <c r="A57" s="18" t="s">
        <v>157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18"/>
      <c r="R57" s="27">
        <f t="shared" si="0"/>
        <v>0</v>
      </c>
      <c r="S57" s="28">
        <f t="shared" si="1"/>
        <v>0</v>
      </c>
      <c r="T57" s="28">
        <f t="shared" si="2"/>
        <v>0</v>
      </c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0" ht="12.75">
      <c r="A58" s="18" t="s">
        <v>73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53"/>
      <c r="R58" s="27">
        <f t="shared" si="0"/>
        <v>0</v>
      </c>
      <c r="S58" s="28">
        <f t="shared" si="1"/>
        <v>0</v>
      </c>
      <c r="T58" s="28">
        <f t="shared" si="2"/>
        <v>0</v>
      </c>
    </row>
    <row r="59" spans="1:20" ht="12.75">
      <c r="A59" s="9" t="s">
        <v>178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>
        <v>1</v>
      </c>
      <c r="Q59" s="53"/>
      <c r="R59" s="27">
        <f t="shared" si="0"/>
        <v>1</v>
      </c>
      <c r="S59" s="28">
        <f t="shared" si="1"/>
        <v>0.06666666666666667</v>
      </c>
      <c r="T59" s="28">
        <f t="shared" si="2"/>
        <v>73.42143906020559</v>
      </c>
    </row>
    <row r="60" spans="1:20" ht="12.75">
      <c r="A60" s="9" t="s">
        <v>15</v>
      </c>
      <c r="B60" s="42"/>
      <c r="C60" s="42"/>
      <c r="D60" s="42"/>
      <c r="E60" s="42">
        <v>1</v>
      </c>
      <c r="F60" s="42"/>
      <c r="G60" s="42"/>
      <c r="H60" s="42"/>
      <c r="I60" s="42"/>
      <c r="J60" s="42">
        <v>1</v>
      </c>
      <c r="K60" s="42"/>
      <c r="L60" s="42"/>
      <c r="M60" s="42"/>
      <c r="N60" s="42"/>
      <c r="O60" s="42"/>
      <c r="P60" s="42"/>
      <c r="Q60" s="53"/>
      <c r="R60" s="27">
        <f t="shared" si="0"/>
        <v>2</v>
      </c>
      <c r="S60" s="28">
        <f t="shared" si="1"/>
        <v>0.13333333333333333</v>
      </c>
      <c r="T60" s="28">
        <f t="shared" si="2"/>
        <v>146.84287812041117</v>
      </c>
    </row>
    <row r="61" spans="1:20" ht="12.75">
      <c r="A61" s="9" t="s">
        <v>70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53"/>
      <c r="R61" s="27">
        <f t="shared" si="0"/>
        <v>0</v>
      </c>
      <c r="S61" s="28">
        <f t="shared" si="1"/>
        <v>0</v>
      </c>
      <c r="T61" s="28">
        <f t="shared" si="2"/>
        <v>0</v>
      </c>
    </row>
    <row r="62" spans="1:20" ht="12.75">
      <c r="A62" s="9" t="s">
        <v>179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53"/>
      <c r="R62" s="27">
        <f t="shared" si="0"/>
        <v>0</v>
      </c>
      <c r="S62" s="28">
        <f t="shared" si="1"/>
        <v>0</v>
      </c>
      <c r="T62" s="28">
        <f t="shared" si="2"/>
        <v>0</v>
      </c>
    </row>
    <row r="63" spans="1:20" ht="12.75">
      <c r="A63" s="9" t="s">
        <v>33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53"/>
      <c r="R63" s="27">
        <f t="shared" si="0"/>
        <v>0</v>
      </c>
      <c r="S63" s="28">
        <f t="shared" si="1"/>
        <v>0</v>
      </c>
      <c r="T63" s="28">
        <f t="shared" si="2"/>
        <v>0</v>
      </c>
    </row>
    <row r="64" spans="1:20" ht="12.75">
      <c r="A64" s="9" t="s">
        <v>213</v>
      </c>
      <c r="B64" s="42"/>
      <c r="C64" s="42"/>
      <c r="D64" s="42"/>
      <c r="E64" s="42">
        <v>1</v>
      </c>
      <c r="F64" s="42"/>
      <c r="G64" s="42"/>
      <c r="H64" s="42"/>
      <c r="I64" s="42"/>
      <c r="J64" s="42"/>
      <c r="K64" s="42"/>
      <c r="L64" s="42"/>
      <c r="M64" s="42"/>
      <c r="N64" s="56"/>
      <c r="O64" s="42"/>
      <c r="P64" s="42"/>
      <c r="Q64" s="53"/>
      <c r="R64" s="27">
        <f t="shared" si="0"/>
        <v>1</v>
      </c>
      <c r="S64" s="28">
        <f t="shared" si="1"/>
        <v>0.06666666666666667</v>
      </c>
      <c r="T64" s="28">
        <f t="shared" si="2"/>
        <v>73.42143906020559</v>
      </c>
    </row>
    <row r="65" spans="1:20" ht="12.75">
      <c r="A65" s="9" t="s">
        <v>29</v>
      </c>
      <c r="B65" s="42"/>
      <c r="C65" s="42"/>
      <c r="D65" s="42"/>
      <c r="E65" s="42"/>
      <c r="F65" s="42"/>
      <c r="G65" s="42">
        <v>3</v>
      </c>
      <c r="H65" s="42">
        <v>1</v>
      </c>
      <c r="I65" s="42"/>
      <c r="J65" s="42"/>
      <c r="K65" s="42">
        <v>1</v>
      </c>
      <c r="L65" s="42">
        <v>1</v>
      </c>
      <c r="M65" s="42">
        <v>2</v>
      </c>
      <c r="N65" s="56"/>
      <c r="O65" s="42"/>
      <c r="P65" s="42"/>
      <c r="Q65" s="53"/>
      <c r="R65" s="27">
        <f t="shared" si="0"/>
        <v>8</v>
      </c>
      <c r="S65" s="28">
        <f t="shared" si="1"/>
        <v>0.5333333333333333</v>
      </c>
      <c r="T65" s="28">
        <f t="shared" si="2"/>
        <v>587.3715124816447</v>
      </c>
    </row>
    <row r="66" spans="1:20" ht="12.75">
      <c r="A66" s="9" t="s">
        <v>49</v>
      </c>
      <c r="B66" s="57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53"/>
      <c r="R66" s="27">
        <f t="shared" si="0"/>
        <v>0</v>
      </c>
      <c r="S66" s="28">
        <f t="shared" si="1"/>
        <v>0</v>
      </c>
      <c r="T66" s="28">
        <f t="shared" si="2"/>
        <v>0</v>
      </c>
    </row>
    <row r="67" spans="1:20" ht="12.75">
      <c r="A67" s="9" t="s">
        <v>181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53"/>
      <c r="R67" s="27">
        <f t="shared" si="0"/>
        <v>0</v>
      </c>
      <c r="S67" s="28">
        <f t="shared" si="1"/>
        <v>0</v>
      </c>
      <c r="T67" s="28">
        <f t="shared" si="2"/>
        <v>0</v>
      </c>
    </row>
    <row r="68" spans="1:20" ht="12.75">
      <c r="A68" s="9" t="s">
        <v>147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53"/>
      <c r="R68" s="27">
        <f t="shared" si="0"/>
        <v>0</v>
      </c>
      <c r="S68" s="28">
        <f t="shared" si="1"/>
        <v>0</v>
      </c>
      <c r="T68" s="28">
        <f t="shared" si="2"/>
        <v>0</v>
      </c>
    </row>
    <row r="69" spans="1:20" ht="12.75">
      <c r="A69" s="9" t="s">
        <v>40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53"/>
      <c r="R69" s="27">
        <f t="shared" si="0"/>
        <v>0</v>
      </c>
      <c r="S69" s="28">
        <f t="shared" si="1"/>
        <v>0</v>
      </c>
      <c r="T69" s="28">
        <f t="shared" si="2"/>
        <v>0</v>
      </c>
    </row>
    <row r="70" spans="1:20" ht="12.75">
      <c r="A70" s="9" t="s">
        <v>214</v>
      </c>
      <c r="B70" s="42"/>
      <c r="C70" s="42"/>
      <c r="D70" s="42"/>
      <c r="E70" s="42"/>
      <c r="F70" s="42"/>
      <c r="G70" s="42"/>
      <c r="H70" s="42"/>
      <c r="I70" s="42"/>
      <c r="J70" s="42"/>
      <c r="K70" s="42">
        <v>1</v>
      </c>
      <c r="L70" s="42"/>
      <c r="M70" s="42"/>
      <c r="N70" s="42"/>
      <c r="O70" s="42"/>
      <c r="P70" s="42"/>
      <c r="Q70" s="53"/>
      <c r="R70" s="27">
        <f t="shared" si="0"/>
        <v>1</v>
      </c>
      <c r="S70" s="28">
        <f t="shared" si="1"/>
        <v>0.06666666666666667</v>
      </c>
      <c r="T70" s="28">
        <f t="shared" si="2"/>
        <v>73.42143906020559</v>
      </c>
    </row>
    <row r="71" spans="1:20" ht="12.75">
      <c r="A71" s="10" t="s">
        <v>35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53"/>
      <c r="R71" s="27">
        <f aca="true" t="shared" si="3" ref="R71:R86">SUM(B71:P71)</f>
        <v>0</v>
      </c>
      <c r="S71" s="28">
        <f aca="true" t="shared" si="4" ref="S71:S86">R71/15</f>
        <v>0</v>
      </c>
      <c r="T71" s="28">
        <f aca="true" t="shared" si="5" ref="T71:T134">S71/0.000908</f>
        <v>0</v>
      </c>
    </row>
    <row r="72" spans="1:20" ht="12.75">
      <c r="A72" s="10" t="s">
        <v>86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53"/>
      <c r="R72" s="27">
        <f t="shared" si="3"/>
        <v>0</v>
      </c>
      <c r="S72" s="28">
        <f t="shared" si="4"/>
        <v>0</v>
      </c>
      <c r="T72" s="28">
        <f t="shared" si="5"/>
        <v>0</v>
      </c>
    </row>
    <row r="73" spans="1:20" ht="12.75">
      <c r="A73" s="10" t="s">
        <v>27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27"/>
      <c r="P73" s="42"/>
      <c r="Q73" s="53"/>
      <c r="R73" s="27">
        <f t="shared" si="3"/>
        <v>0</v>
      </c>
      <c r="S73" s="28">
        <f t="shared" si="4"/>
        <v>0</v>
      </c>
      <c r="T73" s="28">
        <f t="shared" si="5"/>
        <v>0</v>
      </c>
    </row>
    <row r="74" spans="1:20" ht="12.75">
      <c r="A74" s="10" t="s">
        <v>109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27"/>
      <c r="M74" s="42"/>
      <c r="N74" s="42"/>
      <c r="O74" s="42"/>
      <c r="P74" s="42"/>
      <c r="Q74" s="53"/>
      <c r="R74" s="27">
        <f t="shared" si="3"/>
        <v>0</v>
      </c>
      <c r="S74" s="28">
        <f t="shared" si="4"/>
        <v>0</v>
      </c>
      <c r="T74" s="28">
        <f t="shared" si="5"/>
        <v>0</v>
      </c>
    </row>
    <row r="75" spans="1:20" ht="12.75">
      <c r="A75" s="9" t="s">
        <v>18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53"/>
      <c r="R75" s="27">
        <f t="shared" si="3"/>
        <v>0</v>
      </c>
      <c r="S75" s="28">
        <f t="shared" si="4"/>
        <v>0</v>
      </c>
      <c r="T75" s="28">
        <f t="shared" si="5"/>
        <v>0</v>
      </c>
    </row>
    <row r="76" spans="1:20" ht="12.75">
      <c r="A76" s="9" t="s">
        <v>45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53"/>
      <c r="R76" s="27">
        <f t="shared" si="3"/>
        <v>0</v>
      </c>
      <c r="S76" s="28">
        <f t="shared" si="4"/>
        <v>0</v>
      </c>
      <c r="T76" s="28">
        <f t="shared" si="5"/>
        <v>0</v>
      </c>
    </row>
    <row r="77" spans="1:20" ht="12.75">
      <c r="A77" s="10" t="s">
        <v>109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53"/>
      <c r="R77" s="27">
        <f t="shared" si="3"/>
        <v>0</v>
      </c>
      <c r="S77" s="28">
        <f t="shared" si="4"/>
        <v>0</v>
      </c>
      <c r="T77" s="28">
        <f t="shared" si="5"/>
        <v>0</v>
      </c>
    </row>
    <row r="78" spans="1:20" ht="12.75">
      <c r="A78" s="14" t="s">
        <v>21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53"/>
      <c r="R78" s="27">
        <f t="shared" si="3"/>
        <v>0</v>
      </c>
      <c r="S78" s="28">
        <f t="shared" si="4"/>
        <v>0</v>
      </c>
      <c r="T78" s="28">
        <f t="shared" si="5"/>
        <v>0</v>
      </c>
    </row>
    <row r="79" spans="1:20" ht="17.25" customHeight="1">
      <c r="A79" s="10" t="s">
        <v>149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53"/>
      <c r="R79" s="27">
        <f t="shared" si="3"/>
        <v>0</v>
      </c>
      <c r="S79" s="28">
        <f t="shared" si="4"/>
        <v>0</v>
      </c>
      <c r="T79" s="28">
        <f t="shared" si="5"/>
        <v>0</v>
      </c>
    </row>
    <row r="80" spans="1:20" ht="12.75">
      <c r="A80" s="10" t="s">
        <v>137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53"/>
      <c r="R80" s="27">
        <f t="shared" si="3"/>
        <v>0</v>
      </c>
      <c r="S80" s="28">
        <f t="shared" si="4"/>
        <v>0</v>
      </c>
      <c r="T80" s="28">
        <f t="shared" si="5"/>
        <v>0</v>
      </c>
    </row>
    <row r="81" spans="1:20" ht="12.75">
      <c r="A81" s="14" t="s">
        <v>22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53"/>
      <c r="R81" s="27">
        <f t="shared" si="3"/>
        <v>0</v>
      </c>
      <c r="S81" s="28">
        <f t="shared" si="4"/>
        <v>0</v>
      </c>
      <c r="T81" s="28">
        <f t="shared" si="5"/>
        <v>0</v>
      </c>
    </row>
    <row r="82" spans="1:20" ht="12.75">
      <c r="A82" s="9" t="s">
        <v>183</v>
      </c>
      <c r="B82" s="27"/>
      <c r="C82" s="27"/>
      <c r="D82" s="27"/>
      <c r="E82" s="27"/>
      <c r="F82" s="27">
        <v>1</v>
      </c>
      <c r="G82" s="27"/>
      <c r="H82" s="27"/>
      <c r="I82" s="27"/>
      <c r="J82" s="27"/>
      <c r="K82" s="27"/>
      <c r="L82" s="27"/>
      <c r="M82" s="27"/>
      <c r="N82" s="27"/>
      <c r="O82" s="42"/>
      <c r="P82" s="42"/>
      <c r="Q82" s="53"/>
      <c r="R82" s="27">
        <f t="shared" si="3"/>
        <v>1</v>
      </c>
      <c r="S82" s="28">
        <f t="shared" si="4"/>
        <v>0.06666666666666667</v>
      </c>
      <c r="T82" s="28">
        <f t="shared" si="5"/>
        <v>73.42143906020559</v>
      </c>
    </row>
    <row r="83" spans="1:20" ht="12.75">
      <c r="A83" s="10" t="s">
        <v>160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42"/>
      <c r="P83" s="42"/>
      <c r="Q83" s="53"/>
      <c r="R83" s="27">
        <f t="shared" si="3"/>
        <v>0</v>
      </c>
      <c r="S83" s="28">
        <f t="shared" si="4"/>
        <v>0</v>
      </c>
      <c r="T83" s="28">
        <f t="shared" si="5"/>
        <v>0</v>
      </c>
    </row>
    <row r="84" spans="1:20" ht="12.75">
      <c r="A84" s="10" t="s">
        <v>30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27"/>
      <c r="O84" s="42"/>
      <c r="P84" s="42"/>
      <c r="Q84" s="53"/>
      <c r="R84" s="27">
        <f t="shared" si="3"/>
        <v>0</v>
      </c>
      <c r="S84" s="28">
        <f t="shared" si="4"/>
        <v>0</v>
      </c>
      <c r="T84" s="28">
        <f t="shared" si="5"/>
        <v>0</v>
      </c>
    </row>
    <row r="85" spans="1:20" ht="12.75">
      <c r="A85" s="9" t="s">
        <v>184</v>
      </c>
      <c r="B85" s="58"/>
      <c r="C85" s="42"/>
      <c r="D85" s="56"/>
      <c r="E85" s="42"/>
      <c r="F85" s="42"/>
      <c r="G85" s="42"/>
      <c r="H85" s="42">
        <v>2</v>
      </c>
      <c r="I85" s="42"/>
      <c r="J85" s="42"/>
      <c r="K85" s="42"/>
      <c r="L85" s="42"/>
      <c r="M85" s="42">
        <v>1</v>
      </c>
      <c r="N85" s="42">
        <v>1</v>
      </c>
      <c r="O85" s="42"/>
      <c r="P85" s="42"/>
      <c r="Q85" s="53"/>
      <c r="R85" s="27">
        <f t="shared" si="3"/>
        <v>4</v>
      </c>
      <c r="S85" s="28">
        <f t="shared" si="4"/>
        <v>0.26666666666666666</v>
      </c>
      <c r="T85" s="28">
        <f t="shared" si="5"/>
        <v>293.68575624082234</v>
      </c>
    </row>
    <row r="86" spans="1:20" ht="13.5" thickBot="1">
      <c r="A86" s="26" t="s">
        <v>57</v>
      </c>
      <c r="B86" s="42"/>
      <c r="C86" s="42"/>
      <c r="D86" s="42"/>
      <c r="E86" s="42"/>
      <c r="F86" s="42"/>
      <c r="G86" s="56"/>
      <c r="H86" s="42"/>
      <c r="I86" s="42"/>
      <c r="J86" s="42"/>
      <c r="K86" s="42"/>
      <c r="L86" s="42"/>
      <c r="M86" s="42"/>
      <c r="N86" s="42"/>
      <c r="O86" s="42"/>
      <c r="P86" s="42"/>
      <c r="Q86" s="53"/>
      <c r="R86" s="29">
        <f t="shared" si="3"/>
        <v>0</v>
      </c>
      <c r="S86" s="59">
        <f t="shared" si="4"/>
        <v>0</v>
      </c>
      <c r="T86" s="59">
        <f t="shared" si="5"/>
        <v>0</v>
      </c>
    </row>
    <row r="87" spans="1:20" ht="13.5" thickBot="1">
      <c r="A87" s="30" t="s">
        <v>51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60"/>
      <c r="S87" s="61"/>
      <c r="T87" s="72">
        <f>SUM(T6:T86)</f>
        <v>21145.374449339215</v>
      </c>
    </row>
    <row r="88" spans="1:20" ht="12.75">
      <c r="A88" s="30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63"/>
      <c r="T88" s="32"/>
    </row>
    <row r="89" spans="1:20" ht="12.75">
      <c r="A89" s="30" t="s">
        <v>185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64"/>
      <c r="S89" s="65"/>
      <c r="T89" s="32"/>
    </row>
    <row r="90" spans="1:20" ht="12.75">
      <c r="A90" s="26" t="s">
        <v>91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53"/>
      <c r="R90" s="42">
        <f>SUM(B90:P90)</f>
        <v>0</v>
      </c>
      <c r="S90" s="28">
        <f>R90/15</f>
        <v>0</v>
      </c>
      <c r="T90" s="73">
        <f t="shared" si="5"/>
        <v>0</v>
      </c>
    </row>
    <row r="91" spans="1:20" ht="12.75">
      <c r="A91" s="26" t="s">
        <v>215</v>
      </c>
      <c r="B91" s="42"/>
      <c r="C91" s="42">
        <v>1</v>
      </c>
      <c r="D91" s="42">
        <v>2</v>
      </c>
      <c r="E91" s="42">
        <v>1</v>
      </c>
      <c r="F91" s="42"/>
      <c r="G91" s="42">
        <v>3</v>
      </c>
      <c r="H91" s="42">
        <v>1</v>
      </c>
      <c r="I91" s="42"/>
      <c r="J91" s="42">
        <v>1</v>
      </c>
      <c r="K91" s="42"/>
      <c r="L91" s="42"/>
      <c r="M91" s="42"/>
      <c r="N91" s="42">
        <v>2</v>
      </c>
      <c r="O91" s="42"/>
      <c r="P91" s="42"/>
      <c r="Q91" s="53"/>
      <c r="R91" s="42">
        <f aca="true" t="shared" si="6" ref="R91:R139">SUM(B91:P91)</f>
        <v>11</v>
      </c>
      <c r="S91" s="28">
        <f aca="true" t="shared" si="7" ref="S91:S139">R91/15</f>
        <v>0.7333333333333333</v>
      </c>
      <c r="T91" s="28">
        <f t="shared" si="5"/>
        <v>807.6358296622614</v>
      </c>
    </row>
    <row r="92" spans="1:20" ht="12.75">
      <c r="A92" s="26" t="s">
        <v>156</v>
      </c>
      <c r="B92" s="42"/>
      <c r="C92" s="42"/>
      <c r="D92" s="42"/>
      <c r="E92" s="42"/>
      <c r="F92" s="42"/>
      <c r="G92" s="42"/>
      <c r="H92" s="42">
        <v>1</v>
      </c>
      <c r="I92" s="42"/>
      <c r="J92" s="42"/>
      <c r="K92" s="42"/>
      <c r="L92" s="42"/>
      <c r="M92" s="42"/>
      <c r="N92" s="42"/>
      <c r="O92" s="42"/>
      <c r="P92" s="42"/>
      <c r="Q92" s="53"/>
      <c r="R92" s="42">
        <f t="shared" si="6"/>
        <v>1</v>
      </c>
      <c r="S92" s="28">
        <f t="shared" si="7"/>
        <v>0.06666666666666667</v>
      </c>
      <c r="T92" s="28">
        <f t="shared" si="5"/>
        <v>73.42143906020559</v>
      </c>
    </row>
    <row r="93" spans="1:20" ht="12.75">
      <c r="A93" s="26" t="s">
        <v>106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53"/>
      <c r="R93" s="42">
        <f t="shared" si="6"/>
        <v>0</v>
      </c>
      <c r="S93" s="28">
        <f t="shared" si="7"/>
        <v>0</v>
      </c>
      <c r="T93" s="28">
        <f t="shared" si="5"/>
        <v>0</v>
      </c>
    </row>
    <row r="94" spans="1:20" ht="12.75">
      <c r="A94" s="12" t="s">
        <v>69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53"/>
      <c r="R94" s="42">
        <f t="shared" si="6"/>
        <v>0</v>
      </c>
      <c r="S94" s="28">
        <f t="shared" si="7"/>
        <v>0</v>
      </c>
      <c r="T94" s="28">
        <f t="shared" si="5"/>
        <v>0</v>
      </c>
    </row>
    <row r="95" spans="1:20" ht="12.75">
      <c r="A95" s="12" t="s">
        <v>43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53"/>
      <c r="R95" s="42">
        <f t="shared" si="6"/>
        <v>0</v>
      </c>
      <c r="S95" s="28">
        <f t="shared" si="7"/>
        <v>0</v>
      </c>
      <c r="T95" s="28">
        <f t="shared" si="5"/>
        <v>0</v>
      </c>
    </row>
    <row r="96" spans="1:20" ht="12.75">
      <c r="A96" s="12" t="s">
        <v>41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53"/>
      <c r="R96" s="42">
        <f t="shared" si="6"/>
        <v>0</v>
      </c>
      <c r="S96" s="28">
        <f t="shared" si="7"/>
        <v>0</v>
      </c>
      <c r="T96" s="28">
        <f t="shared" si="5"/>
        <v>0</v>
      </c>
    </row>
    <row r="97" spans="1:20" ht="12.75">
      <c r="A97" s="12" t="s">
        <v>187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53"/>
      <c r="R97" s="42">
        <f t="shared" si="6"/>
        <v>0</v>
      </c>
      <c r="S97" s="28">
        <f t="shared" si="7"/>
        <v>0</v>
      </c>
      <c r="T97" s="28">
        <f t="shared" si="5"/>
        <v>0</v>
      </c>
    </row>
    <row r="98" spans="1:20" ht="12.75">
      <c r="A98" s="12" t="s">
        <v>78</v>
      </c>
      <c r="B98" s="33"/>
      <c r="C98" s="33"/>
      <c r="D98" s="33"/>
      <c r="E98" s="33"/>
      <c r="F98" s="27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53"/>
      <c r="R98" s="42">
        <f t="shared" si="6"/>
        <v>0</v>
      </c>
      <c r="S98" s="28">
        <f t="shared" si="7"/>
        <v>0</v>
      </c>
      <c r="T98" s="28">
        <f t="shared" si="5"/>
        <v>0</v>
      </c>
    </row>
    <row r="99" spans="1:20" ht="12.75">
      <c r="A99" s="14" t="s">
        <v>188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53"/>
      <c r="R99" s="42">
        <f t="shared" si="6"/>
        <v>0</v>
      </c>
      <c r="S99" s="28">
        <f t="shared" si="7"/>
        <v>0</v>
      </c>
      <c r="T99" s="28">
        <f t="shared" si="5"/>
        <v>0</v>
      </c>
    </row>
    <row r="100" spans="1:20" ht="12.75">
      <c r="A100" s="11" t="s">
        <v>142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53"/>
      <c r="R100" s="42">
        <f t="shared" si="6"/>
        <v>0</v>
      </c>
      <c r="S100" s="28">
        <f t="shared" si="7"/>
        <v>0</v>
      </c>
      <c r="T100" s="28">
        <f t="shared" si="5"/>
        <v>0</v>
      </c>
    </row>
    <row r="101" spans="1:20" ht="12.75">
      <c r="A101" s="11" t="s">
        <v>146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53"/>
      <c r="R101" s="42">
        <f t="shared" si="6"/>
        <v>0</v>
      </c>
      <c r="S101" s="28">
        <f t="shared" si="7"/>
        <v>0</v>
      </c>
      <c r="T101" s="28">
        <f t="shared" si="5"/>
        <v>0</v>
      </c>
    </row>
    <row r="102" spans="1:20" ht="12.75">
      <c r="A102" s="12" t="s">
        <v>75</v>
      </c>
      <c r="B102" s="42"/>
      <c r="C102" s="42">
        <v>1</v>
      </c>
      <c r="D102" s="42"/>
      <c r="E102" s="42"/>
      <c r="F102" s="42"/>
      <c r="G102" s="42"/>
      <c r="H102" s="42">
        <v>1</v>
      </c>
      <c r="I102" s="42">
        <v>2</v>
      </c>
      <c r="J102" s="42"/>
      <c r="K102" s="42"/>
      <c r="L102" s="42">
        <v>1</v>
      </c>
      <c r="M102" s="42"/>
      <c r="N102" s="42"/>
      <c r="O102" s="42"/>
      <c r="P102" s="42">
        <v>2</v>
      </c>
      <c r="Q102" s="53"/>
      <c r="R102" s="42">
        <f t="shared" si="6"/>
        <v>7</v>
      </c>
      <c r="S102" s="28">
        <f t="shared" si="7"/>
        <v>0.4666666666666667</v>
      </c>
      <c r="T102" s="28">
        <f t="shared" si="5"/>
        <v>513.9500734214391</v>
      </c>
    </row>
    <row r="103" spans="1:20" ht="12.75">
      <c r="A103" s="12" t="s">
        <v>48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53"/>
      <c r="R103" s="42">
        <f t="shared" si="6"/>
        <v>0</v>
      </c>
      <c r="S103" s="28">
        <f t="shared" si="7"/>
        <v>0</v>
      </c>
      <c r="T103" s="28">
        <f t="shared" si="5"/>
        <v>0</v>
      </c>
    </row>
    <row r="104" spans="1:20" ht="12.75">
      <c r="A104" s="12" t="s">
        <v>139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53"/>
      <c r="R104" s="42">
        <f t="shared" si="6"/>
        <v>0</v>
      </c>
      <c r="S104" s="28">
        <f t="shared" si="7"/>
        <v>0</v>
      </c>
      <c r="T104" s="28">
        <f t="shared" si="5"/>
        <v>0</v>
      </c>
    </row>
    <row r="105" spans="1:20" ht="12.75">
      <c r="A105" s="12" t="s">
        <v>34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53"/>
      <c r="R105" s="42">
        <f t="shared" si="6"/>
        <v>0</v>
      </c>
      <c r="S105" s="28">
        <f t="shared" si="7"/>
        <v>0</v>
      </c>
      <c r="T105" s="28">
        <f t="shared" si="5"/>
        <v>0</v>
      </c>
    </row>
    <row r="106" spans="1:20" ht="12.75">
      <c r="A106" s="12" t="s">
        <v>24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53"/>
      <c r="R106" s="42">
        <f t="shared" si="6"/>
        <v>0</v>
      </c>
      <c r="S106" s="28">
        <f t="shared" si="7"/>
        <v>0</v>
      </c>
      <c r="T106" s="28">
        <f t="shared" si="5"/>
        <v>0</v>
      </c>
    </row>
    <row r="107" spans="1:20" ht="12.75">
      <c r="A107" s="12" t="s">
        <v>145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53"/>
      <c r="R107" s="42">
        <f t="shared" si="6"/>
        <v>0</v>
      </c>
      <c r="S107" s="28">
        <f t="shared" si="7"/>
        <v>0</v>
      </c>
      <c r="T107" s="28">
        <f t="shared" si="5"/>
        <v>0</v>
      </c>
    </row>
    <row r="108" spans="1:20" ht="12.75">
      <c r="A108" s="12" t="s">
        <v>80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53"/>
      <c r="R108" s="42">
        <f t="shared" si="6"/>
        <v>0</v>
      </c>
      <c r="S108" s="28">
        <f t="shared" si="7"/>
        <v>0</v>
      </c>
      <c r="T108" s="28">
        <f t="shared" si="5"/>
        <v>0</v>
      </c>
    </row>
    <row r="109" spans="1:20" ht="12.75">
      <c r="A109" s="12" t="s">
        <v>72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53"/>
      <c r="R109" s="42">
        <f t="shared" si="6"/>
        <v>0</v>
      </c>
      <c r="S109" s="28">
        <f t="shared" si="7"/>
        <v>0</v>
      </c>
      <c r="T109" s="28">
        <f t="shared" si="5"/>
        <v>0</v>
      </c>
    </row>
    <row r="110" spans="1:20" ht="12.75">
      <c r="A110" s="12" t="s">
        <v>39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53"/>
      <c r="R110" s="42">
        <f t="shared" si="6"/>
        <v>0</v>
      </c>
      <c r="S110" s="28">
        <f t="shared" si="7"/>
        <v>0</v>
      </c>
      <c r="T110" s="28">
        <f t="shared" si="5"/>
        <v>0</v>
      </c>
    </row>
    <row r="111" spans="1:20" ht="12.75">
      <c r="A111" s="12" t="s">
        <v>88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53"/>
      <c r="R111" s="42">
        <f t="shared" si="6"/>
        <v>0</v>
      </c>
      <c r="S111" s="28">
        <f t="shared" si="7"/>
        <v>0</v>
      </c>
      <c r="T111" s="28">
        <f t="shared" si="5"/>
        <v>0</v>
      </c>
    </row>
    <row r="112" spans="1:20" s="18" customFormat="1" ht="12.75" customHeight="1">
      <c r="A112" s="11" t="s">
        <v>153</v>
      </c>
      <c r="B112" s="27"/>
      <c r="C112" s="27"/>
      <c r="D112" s="27"/>
      <c r="E112" s="27"/>
      <c r="F112" s="27">
        <v>2</v>
      </c>
      <c r="G112" s="27">
        <v>1</v>
      </c>
      <c r="H112" s="27"/>
      <c r="I112" s="27">
        <v>1</v>
      </c>
      <c r="J112" s="33"/>
      <c r="K112" s="33"/>
      <c r="L112" s="33"/>
      <c r="M112" s="33"/>
      <c r="N112" s="33"/>
      <c r="O112" s="33"/>
      <c r="P112" s="33"/>
      <c r="Q112" s="33"/>
      <c r="R112" s="42">
        <f t="shared" si="6"/>
        <v>4</v>
      </c>
      <c r="S112" s="28">
        <f t="shared" si="7"/>
        <v>0.26666666666666666</v>
      </c>
      <c r="T112" s="28">
        <f t="shared" si="5"/>
        <v>293.68575624082234</v>
      </c>
    </row>
    <row r="113" spans="1:20" ht="12.75">
      <c r="A113" s="12" t="s">
        <v>189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53"/>
      <c r="R113" s="42">
        <f t="shared" si="6"/>
        <v>0</v>
      </c>
      <c r="S113" s="28">
        <f t="shared" si="7"/>
        <v>0</v>
      </c>
      <c r="T113" s="28">
        <f t="shared" si="5"/>
        <v>0</v>
      </c>
    </row>
    <row r="114" spans="1:20" ht="12.75">
      <c r="A114" s="12" t="s">
        <v>104</v>
      </c>
      <c r="B114" s="42"/>
      <c r="C114" s="42">
        <v>1</v>
      </c>
      <c r="D114" s="42">
        <v>4</v>
      </c>
      <c r="E114" s="42"/>
      <c r="F114" s="42"/>
      <c r="G114" s="42"/>
      <c r="H114" s="42"/>
      <c r="I114" s="42"/>
      <c r="J114" s="42"/>
      <c r="K114" s="42"/>
      <c r="L114" s="42">
        <v>1</v>
      </c>
      <c r="M114" s="42">
        <v>1</v>
      </c>
      <c r="N114" s="42"/>
      <c r="O114" s="42"/>
      <c r="P114" s="42"/>
      <c r="Q114" s="53"/>
      <c r="R114" s="42">
        <f t="shared" si="6"/>
        <v>7</v>
      </c>
      <c r="S114" s="28">
        <f t="shared" si="7"/>
        <v>0.4666666666666667</v>
      </c>
      <c r="T114" s="28">
        <f t="shared" si="5"/>
        <v>513.9500734214391</v>
      </c>
    </row>
    <row r="115" spans="1:20" ht="12.75">
      <c r="A115" s="12" t="s">
        <v>32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>
        <v>1</v>
      </c>
      <c r="L115" s="42">
        <v>1</v>
      </c>
      <c r="M115" s="42"/>
      <c r="N115" s="42"/>
      <c r="O115" s="42"/>
      <c r="P115" s="42">
        <v>1</v>
      </c>
      <c r="Q115" s="53"/>
      <c r="R115" s="42">
        <f t="shared" si="6"/>
        <v>3</v>
      </c>
      <c r="S115" s="28">
        <f t="shared" si="7"/>
        <v>0.2</v>
      </c>
      <c r="T115" s="28">
        <f t="shared" si="5"/>
        <v>220.26431718061676</v>
      </c>
    </row>
    <row r="116" spans="1:20" ht="12.75">
      <c r="A116" s="12" t="s">
        <v>190</v>
      </c>
      <c r="B116" s="42">
        <v>8</v>
      </c>
      <c r="C116" s="42">
        <v>6</v>
      </c>
      <c r="D116" s="42">
        <v>12</v>
      </c>
      <c r="E116" s="42">
        <v>2</v>
      </c>
      <c r="F116" s="42">
        <v>12</v>
      </c>
      <c r="G116" s="42">
        <v>8</v>
      </c>
      <c r="H116" s="42">
        <v>2</v>
      </c>
      <c r="I116" s="42">
        <v>8</v>
      </c>
      <c r="J116" s="42">
        <v>5</v>
      </c>
      <c r="K116" s="42">
        <v>11</v>
      </c>
      <c r="L116" s="42">
        <v>5</v>
      </c>
      <c r="M116" s="42">
        <v>6</v>
      </c>
      <c r="N116" s="42">
        <v>10</v>
      </c>
      <c r="O116" s="42">
        <v>7</v>
      </c>
      <c r="P116" s="42">
        <v>10</v>
      </c>
      <c r="Q116" s="55"/>
      <c r="R116" s="42">
        <f t="shared" si="6"/>
        <v>112</v>
      </c>
      <c r="S116" s="28">
        <f t="shared" si="7"/>
        <v>7.466666666666667</v>
      </c>
      <c r="T116" s="28">
        <f t="shared" si="5"/>
        <v>8223.201174743026</v>
      </c>
    </row>
    <row r="117" spans="1:20" ht="12.75">
      <c r="A117" s="12" t="s">
        <v>92</v>
      </c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55"/>
      <c r="R117" s="42">
        <f t="shared" si="6"/>
        <v>0</v>
      </c>
      <c r="S117" s="28">
        <f t="shared" si="7"/>
        <v>0</v>
      </c>
      <c r="T117" s="28">
        <f t="shared" si="5"/>
        <v>0</v>
      </c>
    </row>
    <row r="118" spans="1:20" ht="12.75">
      <c r="A118" s="12" t="s">
        <v>37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55"/>
      <c r="R118" s="42">
        <f t="shared" si="6"/>
        <v>0</v>
      </c>
      <c r="S118" s="28">
        <f t="shared" si="7"/>
        <v>0</v>
      </c>
      <c r="T118" s="28">
        <f t="shared" si="5"/>
        <v>0</v>
      </c>
    </row>
    <row r="119" spans="1:20" ht="12.75">
      <c r="A119" s="12" t="s">
        <v>144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55"/>
      <c r="R119" s="42">
        <f t="shared" si="6"/>
        <v>0</v>
      </c>
      <c r="S119" s="28">
        <f t="shared" si="7"/>
        <v>0</v>
      </c>
      <c r="T119" s="28">
        <f t="shared" si="5"/>
        <v>0</v>
      </c>
    </row>
    <row r="120" spans="1:20" ht="12.75">
      <c r="A120" s="12" t="s">
        <v>97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55"/>
      <c r="R120" s="42">
        <f t="shared" si="6"/>
        <v>0</v>
      </c>
      <c r="S120" s="28">
        <f t="shared" si="7"/>
        <v>0</v>
      </c>
      <c r="T120" s="28">
        <f t="shared" si="5"/>
        <v>0</v>
      </c>
    </row>
    <row r="121" spans="1:20" ht="12.75">
      <c r="A121" s="12" t="s">
        <v>47</v>
      </c>
      <c r="B121" s="42"/>
      <c r="C121" s="42"/>
      <c r="D121" s="42"/>
      <c r="E121" s="42">
        <v>1</v>
      </c>
      <c r="F121" s="42"/>
      <c r="G121" s="42"/>
      <c r="H121" s="42">
        <v>3</v>
      </c>
      <c r="I121" s="42"/>
      <c r="J121" s="42">
        <v>1</v>
      </c>
      <c r="K121" s="42"/>
      <c r="L121" s="42"/>
      <c r="M121" s="42"/>
      <c r="N121" s="42"/>
      <c r="O121" s="42"/>
      <c r="P121" s="42"/>
      <c r="Q121" s="55"/>
      <c r="R121" s="42">
        <f t="shared" si="6"/>
        <v>5</v>
      </c>
      <c r="S121" s="28">
        <f t="shared" si="7"/>
        <v>0.3333333333333333</v>
      </c>
      <c r="T121" s="28">
        <f t="shared" si="5"/>
        <v>367.1071953010279</v>
      </c>
    </row>
    <row r="122" spans="1:20" ht="12.75">
      <c r="A122" s="12" t="s">
        <v>158</v>
      </c>
      <c r="B122" s="42"/>
      <c r="C122" s="42"/>
      <c r="D122" s="42"/>
      <c r="E122" s="42"/>
      <c r="F122" s="42"/>
      <c r="G122" s="42"/>
      <c r="H122" s="42"/>
      <c r="I122" s="42">
        <v>9</v>
      </c>
      <c r="J122" s="42"/>
      <c r="K122" s="42"/>
      <c r="L122" s="42"/>
      <c r="M122" s="42"/>
      <c r="N122" s="42"/>
      <c r="O122" s="42"/>
      <c r="P122" s="42"/>
      <c r="Q122" s="55"/>
      <c r="R122" s="42">
        <f t="shared" si="6"/>
        <v>9</v>
      </c>
      <c r="S122" s="28">
        <f t="shared" si="7"/>
        <v>0.6</v>
      </c>
      <c r="T122" s="28">
        <f t="shared" si="5"/>
        <v>660.7929515418502</v>
      </c>
    </row>
    <row r="123" spans="1:20" ht="12.75">
      <c r="A123" s="12" t="s">
        <v>256</v>
      </c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55"/>
      <c r="R123" s="42"/>
      <c r="S123" s="28"/>
      <c r="T123" s="28">
        <f t="shared" si="5"/>
        <v>0</v>
      </c>
    </row>
    <row r="124" spans="1:20" ht="12.75">
      <c r="A124" s="12" t="s">
        <v>105</v>
      </c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55"/>
      <c r="R124" s="42">
        <f t="shared" si="6"/>
        <v>0</v>
      </c>
      <c r="S124" s="28">
        <f t="shared" si="7"/>
        <v>0</v>
      </c>
      <c r="T124" s="28">
        <f t="shared" si="5"/>
        <v>0</v>
      </c>
    </row>
    <row r="125" spans="1:20" ht="12.75">
      <c r="A125" s="12" t="s">
        <v>65</v>
      </c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55"/>
      <c r="R125" s="42">
        <f t="shared" si="6"/>
        <v>0</v>
      </c>
      <c r="S125" s="28">
        <f t="shared" si="7"/>
        <v>0</v>
      </c>
      <c r="T125" s="28">
        <f t="shared" si="5"/>
        <v>0</v>
      </c>
    </row>
    <row r="126" spans="1:20" ht="12.75">
      <c r="A126" s="12" t="s">
        <v>76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55"/>
      <c r="R126" s="42">
        <f t="shared" si="6"/>
        <v>0</v>
      </c>
      <c r="S126" s="28">
        <f t="shared" si="7"/>
        <v>0</v>
      </c>
      <c r="T126" s="28">
        <f t="shared" si="5"/>
        <v>0</v>
      </c>
    </row>
    <row r="127" spans="1:20" ht="12.75">
      <c r="A127" s="12" t="s">
        <v>152</v>
      </c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55"/>
      <c r="R127" s="42">
        <f t="shared" si="6"/>
        <v>0</v>
      </c>
      <c r="S127" s="28">
        <f t="shared" si="7"/>
        <v>0</v>
      </c>
      <c r="T127" s="28">
        <f t="shared" si="5"/>
        <v>0</v>
      </c>
    </row>
    <row r="128" spans="1:20" ht="12.75">
      <c r="A128" s="12" t="s">
        <v>155</v>
      </c>
      <c r="B128" s="42"/>
      <c r="C128" s="42"/>
      <c r="D128" s="42"/>
      <c r="E128" s="42"/>
      <c r="F128" s="42"/>
      <c r="G128" s="42"/>
      <c r="H128" s="42">
        <v>1</v>
      </c>
      <c r="I128" s="42"/>
      <c r="J128" s="42"/>
      <c r="K128" s="42">
        <v>1</v>
      </c>
      <c r="L128" s="42"/>
      <c r="M128" s="42"/>
      <c r="N128" s="42"/>
      <c r="O128" s="42"/>
      <c r="P128" s="42"/>
      <c r="Q128" s="55"/>
      <c r="R128" s="42">
        <f t="shared" si="6"/>
        <v>2</v>
      </c>
      <c r="S128" s="28">
        <f t="shared" si="7"/>
        <v>0.13333333333333333</v>
      </c>
      <c r="T128" s="28">
        <f t="shared" si="5"/>
        <v>146.84287812041117</v>
      </c>
    </row>
    <row r="129" spans="1:20" ht="12.75">
      <c r="A129" s="12" t="s">
        <v>103</v>
      </c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55"/>
      <c r="R129" s="42">
        <f t="shared" si="6"/>
        <v>0</v>
      </c>
      <c r="S129" s="28">
        <f t="shared" si="7"/>
        <v>0</v>
      </c>
      <c r="T129" s="28">
        <f t="shared" si="5"/>
        <v>0</v>
      </c>
    </row>
    <row r="130" spans="1:20" ht="12.75">
      <c r="A130" s="12" t="s">
        <v>191</v>
      </c>
      <c r="B130" s="42"/>
      <c r="C130" s="42"/>
      <c r="D130" s="42">
        <v>3</v>
      </c>
      <c r="E130" s="42">
        <v>2</v>
      </c>
      <c r="F130" s="42">
        <v>1</v>
      </c>
      <c r="G130" s="42"/>
      <c r="H130" s="42"/>
      <c r="I130" s="42"/>
      <c r="J130" s="42"/>
      <c r="K130" s="42">
        <v>3</v>
      </c>
      <c r="L130" s="42">
        <v>1</v>
      </c>
      <c r="M130" s="42">
        <v>3</v>
      </c>
      <c r="N130" s="42"/>
      <c r="O130" s="42">
        <v>1</v>
      </c>
      <c r="P130" s="42">
        <v>1</v>
      </c>
      <c r="Q130" s="53"/>
      <c r="R130" s="42">
        <f t="shared" si="6"/>
        <v>15</v>
      </c>
      <c r="S130" s="28">
        <f t="shared" si="7"/>
        <v>1</v>
      </c>
      <c r="T130" s="28">
        <f t="shared" si="5"/>
        <v>1101.3215859030838</v>
      </c>
    </row>
    <row r="131" spans="1:20" ht="12.75">
      <c r="A131" s="12" t="s">
        <v>81</v>
      </c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53"/>
      <c r="R131" s="42">
        <f t="shared" si="6"/>
        <v>0</v>
      </c>
      <c r="S131" s="28">
        <f t="shared" si="7"/>
        <v>0</v>
      </c>
      <c r="T131" s="28">
        <f t="shared" si="5"/>
        <v>0</v>
      </c>
    </row>
    <row r="132" spans="1:20" ht="12.75">
      <c r="A132" s="12" t="s">
        <v>102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53"/>
      <c r="R132" s="42">
        <f t="shared" si="6"/>
        <v>0</v>
      </c>
      <c r="S132" s="28">
        <f t="shared" si="7"/>
        <v>0</v>
      </c>
      <c r="T132" s="28">
        <f t="shared" si="5"/>
        <v>0</v>
      </c>
    </row>
    <row r="133" spans="1:20" ht="12.75">
      <c r="A133" s="12" t="s">
        <v>90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53"/>
      <c r="R133" s="42">
        <f t="shared" si="6"/>
        <v>0</v>
      </c>
      <c r="S133" s="28">
        <f t="shared" si="7"/>
        <v>0</v>
      </c>
      <c r="T133" s="28">
        <f t="shared" si="5"/>
        <v>0</v>
      </c>
    </row>
    <row r="134" spans="1:20" ht="12.75">
      <c r="A134" s="12" t="s">
        <v>8</v>
      </c>
      <c r="B134" s="42"/>
      <c r="C134" s="42"/>
      <c r="D134" s="42"/>
      <c r="E134" s="42"/>
      <c r="F134" s="42">
        <v>1</v>
      </c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53"/>
      <c r="R134" s="42">
        <f t="shared" si="6"/>
        <v>1</v>
      </c>
      <c r="S134" s="28">
        <f t="shared" si="7"/>
        <v>0.06666666666666667</v>
      </c>
      <c r="T134" s="28">
        <f t="shared" si="5"/>
        <v>73.42143906020559</v>
      </c>
    </row>
    <row r="135" spans="1:20" ht="12.75">
      <c r="A135" s="12" t="s">
        <v>17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53"/>
      <c r="R135" s="42">
        <f t="shared" si="6"/>
        <v>0</v>
      </c>
      <c r="S135" s="28">
        <f t="shared" si="7"/>
        <v>0</v>
      </c>
      <c r="T135" s="28">
        <f aca="true" t="shared" si="8" ref="T135:T170">S135/0.000908</f>
        <v>0</v>
      </c>
    </row>
    <row r="136" spans="1:20" ht="12.75">
      <c r="A136" s="12" t="s">
        <v>61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53"/>
      <c r="R136" s="42">
        <f t="shared" si="6"/>
        <v>0</v>
      </c>
      <c r="S136" s="28">
        <f t="shared" si="7"/>
        <v>0</v>
      </c>
      <c r="T136" s="28">
        <f t="shared" si="8"/>
        <v>0</v>
      </c>
    </row>
    <row r="137" spans="1:20" ht="12.75">
      <c r="A137" s="12" t="s">
        <v>79</v>
      </c>
      <c r="B137" s="42"/>
      <c r="C137" s="42"/>
      <c r="D137" s="42"/>
      <c r="E137" s="42"/>
      <c r="F137" s="42"/>
      <c r="G137" s="42"/>
      <c r="H137" s="42">
        <v>1</v>
      </c>
      <c r="I137" s="42"/>
      <c r="J137" s="42"/>
      <c r="K137" s="42"/>
      <c r="L137" s="42"/>
      <c r="M137" s="42"/>
      <c r="N137" s="42">
        <v>1</v>
      </c>
      <c r="O137" s="42"/>
      <c r="P137" s="42"/>
      <c r="Q137" s="53"/>
      <c r="R137" s="42">
        <f t="shared" si="6"/>
        <v>2</v>
      </c>
      <c r="S137" s="28">
        <f t="shared" si="7"/>
        <v>0.13333333333333333</v>
      </c>
      <c r="T137" s="28">
        <f t="shared" si="8"/>
        <v>146.84287812041117</v>
      </c>
    </row>
    <row r="138" spans="1:20" ht="12.75">
      <c r="A138" s="12" t="s">
        <v>46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53"/>
      <c r="R138" s="42">
        <f t="shared" si="6"/>
        <v>0</v>
      </c>
      <c r="S138" s="28">
        <f t="shared" si="7"/>
        <v>0</v>
      </c>
      <c r="T138" s="28">
        <f t="shared" si="8"/>
        <v>0</v>
      </c>
    </row>
    <row r="139" spans="1:20" ht="13.5" thickBot="1">
      <c r="A139" s="12" t="s">
        <v>140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53"/>
      <c r="R139" s="66">
        <f t="shared" si="6"/>
        <v>0</v>
      </c>
      <c r="S139" s="59">
        <f t="shared" si="7"/>
        <v>0</v>
      </c>
      <c r="T139" s="59">
        <f t="shared" si="8"/>
        <v>0</v>
      </c>
    </row>
    <row r="140" spans="1:20" ht="13.5" thickBot="1">
      <c r="A140" s="34" t="s">
        <v>52</v>
      </c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60"/>
      <c r="S140" s="61"/>
      <c r="T140" s="72">
        <f>SUM(T90:T139)</f>
        <v>13142.437591776803</v>
      </c>
    </row>
    <row r="141" spans="1:20" ht="12.75">
      <c r="A141" s="12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63"/>
      <c r="T141" s="32"/>
    </row>
    <row r="142" spans="1:20" ht="12.75">
      <c r="A142" s="12" t="s">
        <v>192</v>
      </c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64"/>
      <c r="S142" s="65"/>
      <c r="T142" s="32"/>
    </row>
    <row r="143" spans="1:20" ht="12.75">
      <c r="A143" s="34" t="s">
        <v>193</v>
      </c>
      <c r="B143" s="42">
        <v>1</v>
      </c>
      <c r="C143" s="42">
        <v>1</v>
      </c>
      <c r="D143" s="42"/>
      <c r="E143" s="42"/>
      <c r="F143" s="42"/>
      <c r="G143" s="42">
        <v>1</v>
      </c>
      <c r="H143" s="42">
        <v>1</v>
      </c>
      <c r="I143" s="42"/>
      <c r="J143" s="42"/>
      <c r="K143" s="42"/>
      <c r="L143" s="42"/>
      <c r="M143" s="42"/>
      <c r="N143" s="42"/>
      <c r="O143" s="42"/>
      <c r="P143" s="42"/>
      <c r="Q143" s="53"/>
      <c r="R143" s="42">
        <f>SUM(B143:P143)</f>
        <v>4</v>
      </c>
      <c r="S143" s="28">
        <f>R143/15</f>
        <v>0.26666666666666666</v>
      </c>
      <c r="T143" s="73">
        <f t="shared" si="8"/>
        <v>293.68575624082234</v>
      </c>
    </row>
    <row r="144" spans="1:20" ht="12.75">
      <c r="A144" s="12" t="s">
        <v>216</v>
      </c>
      <c r="B144" s="42"/>
      <c r="C144" s="42"/>
      <c r="D144" s="42"/>
      <c r="E144" s="42"/>
      <c r="F144" s="42"/>
      <c r="G144" s="56">
        <v>1</v>
      </c>
      <c r="H144" s="42"/>
      <c r="I144" s="54"/>
      <c r="J144" s="54"/>
      <c r="K144" s="42"/>
      <c r="L144" s="42"/>
      <c r="M144" s="42">
        <v>1</v>
      </c>
      <c r="N144" s="42"/>
      <c r="O144" s="42"/>
      <c r="P144" s="42"/>
      <c r="Q144" s="53"/>
      <c r="R144" s="42">
        <f aca="true" t="shared" si="9" ref="R144:R158">SUM(B144:P144)</f>
        <v>2</v>
      </c>
      <c r="S144" s="28">
        <f aca="true" t="shared" si="10" ref="S144:S158">R144/15</f>
        <v>0.13333333333333333</v>
      </c>
      <c r="T144" s="28">
        <f t="shared" si="8"/>
        <v>146.84287812041117</v>
      </c>
    </row>
    <row r="145" spans="1:20" ht="12.75">
      <c r="A145" s="12" t="s">
        <v>111</v>
      </c>
      <c r="B145" s="42"/>
      <c r="C145" s="42"/>
      <c r="D145" s="42"/>
      <c r="E145" s="42"/>
      <c r="F145" s="42"/>
      <c r="G145" s="56"/>
      <c r="H145" s="42"/>
      <c r="I145" s="54"/>
      <c r="J145" s="54"/>
      <c r="K145" s="42"/>
      <c r="L145" s="42"/>
      <c r="M145" s="42"/>
      <c r="N145" s="42"/>
      <c r="O145" s="42"/>
      <c r="P145" s="42"/>
      <c r="Q145" s="53"/>
      <c r="R145" s="42">
        <f t="shared" si="9"/>
        <v>0</v>
      </c>
      <c r="S145" s="28">
        <f t="shared" si="10"/>
        <v>0</v>
      </c>
      <c r="T145" s="28">
        <f t="shared" si="8"/>
        <v>0</v>
      </c>
    </row>
    <row r="146" spans="1:20" ht="12.75">
      <c r="A146" s="34" t="s">
        <v>217</v>
      </c>
      <c r="B146" s="58"/>
      <c r="C146" s="42"/>
      <c r="D146" s="42"/>
      <c r="E146" s="42"/>
      <c r="F146" s="42"/>
      <c r="G146" s="42"/>
      <c r="H146" s="42"/>
      <c r="I146" s="42"/>
      <c r="J146" s="42"/>
      <c r="K146" s="42"/>
      <c r="L146" s="54"/>
      <c r="M146" s="42"/>
      <c r="N146" s="42"/>
      <c r="O146" s="42"/>
      <c r="P146" s="42"/>
      <c r="Q146" s="53"/>
      <c r="R146" s="42">
        <f t="shared" si="9"/>
        <v>0</v>
      </c>
      <c r="S146" s="28">
        <f t="shared" si="10"/>
        <v>0</v>
      </c>
      <c r="T146" s="28">
        <f t="shared" si="8"/>
        <v>0</v>
      </c>
    </row>
    <row r="147" spans="1:20" ht="12.75">
      <c r="A147" s="12" t="s">
        <v>94</v>
      </c>
      <c r="B147" s="58"/>
      <c r="C147" s="42"/>
      <c r="D147" s="42"/>
      <c r="E147" s="42"/>
      <c r="F147" s="42"/>
      <c r="G147" s="42"/>
      <c r="H147" s="42"/>
      <c r="I147" s="42"/>
      <c r="J147" s="42"/>
      <c r="K147" s="42"/>
      <c r="L147" s="54"/>
      <c r="M147" s="42"/>
      <c r="N147" s="42"/>
      <c r="O147" s="42"/>
      <c r="P147" s="42"/>
      <c r="Q147" s="53"/>
      <c r="R147" s="42">
        <f t="shared" si="9"/>
        <v>0</v>
      </c>
      <c r="S147" s="28">
        <f t="shared" si="10"/>
        <v>0</v>
      </c>
      <c r="T147" s="28">
        <f t="shared" si="8"/>
        <v>0</v>
      </c>
    </row>
    <row r="148" spans="1:20" ht="12.75">
      <c r="A148" s="12" t="s">
        <v>62</v>
      </c>
      <c r="B148" s="56"/>
      <c r="C148" s="42"/>
      <c r="D148" s="42"/>
      <c r="E148" s="42"/>
      <c r="F148" s="42"/>
      <c r="G148" s="42"/>
      <c r="H148" s="42"/>
      <c r="I148" s="42"/>
      <c r="J148" s="42"/>
      <c r="K148" s="42"/>
      <c r="L148" s="54"/>
      <c r="M148" s="42"/>
      <c r="N148" s="42"/>
      <c r="O148" s="42"/>
      <c r="P148" s="42"/>
      <c r="Q148" s="53"/>
      <c r="R148" s="42">
        <f t="shared" si="9"/>
        <v>0</v>
      </c>
      <c r="S148" s="28">
        <f t="shared" si="10"/>
        <v>0</v>
      </c>
      <c r="T148" s="28">
        <f t="shared" si="8"/>
        <v>0</v>
      </c>
    </row>
    <row r="149" spans="1:20" ht="12.75">
      <c r="A149" s="12" t="s">
        <v>218</v>
      </c>
      <c r="B149" s="42"/>
      <c r="C149" s="42">
        <v>2</v>
      </c>
      <c r="D149" s="42"/>
      <c r="E149" s="42"/>
      <c r="F149" s="42">
        <v>2</v>
      </c>
      <c r="G149" s="42"/>
      <c r="H149" s="42">
        <v>2</v>
      </c>
      <c r="I149" s="42">
        <v>1</v>
      </c>
      <c r="J149" s="42"/>
      <c r="K149" s="42">
        <v>4</v>
      </c>
      <c r="L149" s="42">
        <v>3</v>
      </c>
      <c r="M149" s="42">
        <v>8</v>
      </c>
      <c r="N149" s="42">
        <v>1</v>
      </c>
      <c r="O149" s="42"/>
      <c r="P149" s="42"/>
      <c r="Q149" s="53"/>
      <c r="R149" s="42">
        <f t="shared" si="9"/>
        <v>23</v>
      </c>
      <c r="S149" s="28">
        <f t="shared" si="10"/>
        <v>1.5333333333333334</v>
      </c>
      <c r="T149" s="28">
        <f t="shared" si="8"/>
        <v>1688.6930983847285</v>
      </c>
    </row>
    <row r="150" spans="1:20" ht="12.75">
      <c r="A150" s="12" t="s">
        <v>219</v>
      </c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53"/>
      <c r="R150" s="42">
        <f t="shared" si="9"/>
        <v>0</v>
      </c>
      <c r="S150" s="28">
        <f t="shared" si="10"/>
        <v>0</v>
      </c>
      <c r="T150" s="28">
        <f t="shared" si="8"/>
        <v>0</v>
      </c>
    </row>
    <row r="151" spans="1:20" ht="12.75">
      <c r="A151" s="12" t="s">
        <v>96</v>
      </c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>
        <v>1</v>
      </c>
      <c r="P151" s="42"/>
      <c r="Q151" s="53"/>
      <c r="R151" s="42">
        <f t="shared" si="9"/>
        <v>1</v>
      </c>
      <c r="S151" s="28">
        <f t="shared" si="10"/>
        <v>0.06666666666666667</v>
      </c>
      <c r="T151" s="28">
        <f t="shared" si="8"/>
        <v>73.42143906020559</v>
      </c>
    </row>
    <row r="152" spans="1:20" ht="12.75">
      <c r="A152" s="12" t="s">
        <v>93</v>
      </c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53"/>
      <c r="R152" s="42">
        <f t="shared" si="9"/>
        <v>0</v>
      </c>
      <c r="S152" s="28">
        <f t="shared" si="10"/>
        <v>0</v>
      </c>
      <c r="T152" s="28">
        <f t="shared" si="8"/>
        <v>0</v>
      </c>
    </row>
    <row r="153" spans="1:20" ht="12.75">
      <c r="A153" s="12" t="s">
        <v>220</v>
      </c>
      <c r="B153" s="42"/>
      <c r="C153" s="42"/>
      <c r="D153" s="42"/>
      <c r="E153" s="42"/>
      <c r="F153" s="42"/>
      <c r="G153" s="42">
        <v>3</v>
      </c>
      <c r="H153" s="42"/>
      <c r="I153" s="42"/>
      <c r="J153" s="42"/>
      <c r="K153" s="42"/>
      <c r="L153" s="42">
        <v>2</v>
      </c>
      <c r="M153" s="42">
        <v>2</v>
      </c>
      <c r="N153" s="42"/>
      <c r="O153" s="42"/>
      <c r="P153" s="42"/>
      <c r="Q153" s="53"/>
      <c r="R153" s="42">
        <f t="shared" si="9"/>
        <v>7</v>
      </c>
      <c r="S153" s="28">
        <f t="shared" si="10"/>
        <v>0.4666666666666667</v>
      </c>
      <c r="T153" s="28">
        <f t="shared" si="8"/>
        <v>513.9500734214391</v>
      </c>
    </row>
    <row r="154" spans="1:20" ht="12.75">
      <c r="A154" s="12" t="s">
        <v>221</v>
      </c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53"/>
      <c r="R154" s="42">
        <f t="shared" si="9"/>
        <v>0</v>
      </c>
      <c r="S154" s="28">
        <f t="shared" si="10"/>
        <v>0</v>
      </c>
      <c r="T154" s="28">
        <f t="shared" si="8"/>
        <v>0</v>
      </c>
    </row>
    <row r="155" spans="1:20" ht="12.75">
      <c r="A155" s="12" t="s">
        <v>148</v>
      </c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53"/>
      <c r="R155" s="42">
        <f t="shared" si="9"/>
        <v>0</v>
      </c>
      <c r="S155" s="28">
        <f t="shared" si="10"/>
        <v>0</v>
      </c>
      <c r="T155" s="28">
        <f t="shared" si="8"/>
        <v>0</v>
      </c>
    </row>
    <row r="156" spans="1:20" ht="12.75">
      <c r="A156" s="12" t="s">
        <v>200</v>
      </c>
      <c r="B156" s="42"/>
      <c r="C156" s="42"/>
      <c r="D156" s="42"/>
      <c r="E156" s="42"/>
      <c r="F156" s="42"/>
      <c r="G156" s="56"/>
      <c r="H156" s="42"/>
      <c r="I156" s="42"/>
      <c r="J156" s="42"/>
      <c r="K156" s="42"/>
      <c r="L156" s="42"/>
      <c r="M156" s="42"/>
      <c r="N156" s="42"/>
      <c r="O156" s="42"/>
      <c r="P156" s="42">
        <v>3</v>
      </c>
      <c r="Q156" s="53"/>
      <c r="R156" s="42">
        <f t="shared" si="9"/>
        <v>3</v>
      </c>
      <c r="S156" s="28">
        <f t="shared" si="10"/>
        <v>0.2</v>
      </c>
      <c r="T156" s="28">
        <f t="shared" si="8"/>
        <v>220.26431718061676</v>
      </c>
    </row>
    <row r="157" spans="1:20" ht="12.75">
      <c r="A157" s="12" t="s">
        <v>201</v>
      </c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53"/>
      <c r="R157" s="42">
        <f t="shared" si="9"/>
        <v>0</v>
      </c>
      <c r="S157" s="28">
        <f t="shared" si="10"/>
        <v>0</v>
      </c>
      <c r="T157" s="28">
        <f t="shared" si="8"/>
        <v>0</v>
      </c>
    </row>
    <row r="158" spans="1:20" ht="13.5" thickBot="1">
      <c r="A158" s="12" t="s">
        <v>135</v>
      </c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53"/>
      <c r="R158" s="66">
        <f t="shared" si="9"/>
        <v>0</v>
      </c>
      <c r="S158" s="59">
        <f t="shared" si="10"/>
        <v>0</v>
      </c>
      <c r="T158" s="59">
        <f t="shared" si="8"/>
        <v>0</v>
      </c>
    </row>
    <row r="159" spans="1:20" ht="13.5" thickBot="1">
      <c r="A159" s="35" t="s">
        <v>53</v>
      </c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1"/>
      <c r="S159" s="61"/>
      <c r="T159" s="72">
        <f>SUM(T143:T158)</f>
        <v>2936.857562408223</v>
      </c>
    </row>
    <row r="160" spans="1:20" ht="12.75">
      <c r="A160" s="26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67"/>
      <c r="S160" s="63"/>
      <c r="T160" s="32"/>
    </row>
    <row r="161" spans="1:20" ht="12.75">
      <c r="A161" s="35" t="s">
        <v>9</v>
      </c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64"/>
      <c r="S161" s="65"/>
      <c r="T161" s="32"/>
    </row>
    <row r="162" spans="1:20" ht="12.75">
      <c r="A162" s="12" t="s">
        <v>202</v>
      </c>
      <c r="B162" s="42"/>
      <c r="C162" s="42"/>
      <c r="D162" s="42">
        <v>3</v>
      </c>
      <c r="E162" s="42"/>
      <c r="F162" s="42"/>
      <c r="G162" s="42">
        <v>6</v>
      </c>
      <c r="H162" s="42">
        <v>5</v>
      </c>
      <c r="I162" s="56"/>
      <c r="J162" s="54">
        <v>1</v>
      </c>
      <c r="K162" s="42">
        <v>2</v>
      </c>
      <c r="L162" s="54">
        <v>4</v>
      </c>
      <c r="M162" s="42">
        <v>12</v>
      </c>
      <c r="N162" s="42"/>
      <c r="O162" s="42"/>
      <c r="P162" s="42">
        <v>1</v>
      </c>
      <c r="Q162" s="53"/>
      <c r="R162" s="68">
        <f>SUM(B162:P162)</f>
        <v>34</v>
      </c>
      <c r="S162" s="28">
        <f>R162/15</f>
        <v>2.2666666666666666</v>
      </c>
      <c r="T162" s="73">
        <f t="shared" si="8"/>
        <v>2496.32892804699</v>
      </c>
    </row>
    <row r="163" spans="1:20" ht="12.75">
      <c r="A163" s="12" t="s">
        <v>10</v>
      </c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54"/>
      <c r="M163" s="42"/>
      <c r="N163" s="42"/>
      <c r="O163" s="56"/>
      <c r="P163" s="42"/>
      <c r="Q163" s="52"/>
      <c r="R163" s="68">
        <f aca="true" t="shared" si="11" ref="R163:R170">SUM(B163:P163)</f>
        <v>0</v>
      </c>
      <c r="S163" s="28">
        <f aca="true" t="shared" si="12" ref="S163:S170">R163/15</f>
        <v>0</v>
      </c>
      <c r="T163" s="28">
        <f t="shared" si="8"/>
        <v>0</v>
      </c>
    </row>
    <row r="164" spans="1:20" ht="12.75">
      <c r="A164" s="30" t="s">
        <v>222</v>
      </c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53"/>
      <c r="R164" s="68">
        <f t="shared" si="11"/>
        <v>0</v>
      </c>
      <c r="S164" s="28">
        <f t="shared" si="12"/>
        <v>0</v>
      </c>
      <c r="T164" s="28">
        <f t="shared" si="8"/>
        <v>0</v>
      </c>
    </row>
    <row r="165" spans="1:20" ht="12.75">
      <c r="A165" s="26" t="s">
        <v>84</v>
      </c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>
        <v>1</v>
      </c>
      <c r="P165" s="42"/>
      <c r="Q165" s="53"/>
      <c r="R165" s="68">
        <f t="shared" si="11"/>
        <v>1</v>
      </c>
      <c r="S165" s="28">
        <f t="shared" si="12"/>
        <v>0.06666666666666667</v>
      </c>
      <c r="T165" s="28">
        <f t="shared" si="8"/>
        <v>73.42143906020559</v>
      </c>
    </row>
    <row r="166" spans="1:20" ht="12.75">
      <c r="A166" s="26" t="s">
        <v>150</v>
      </c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53"/>
      <c r="R166" s="68">
        <f t="shared" si="11"/>
        <v>0</v>
      </c>
      <c r="S166" s="28">
        <f t="shared" si="12"/>
        <v>0</v>
      </c>
      <c r="T166" s="28">
        <f t="shared" si="8"/>
        <v>0</v>
      </c>
    </row>
    <row r="167" spans="1:20" ht="12.75">
      <c r="A167" s="26" t="s">
        <v>77</v>
      </c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>
        <v>1</v>
      </c>
      <c r="M167" s="42"/>
      <c r="N167" s="42"/>
      <c r="O167" s="42"/>
      <c r="P167" s="42"/>
      <c r="Q167" s="53"/>
      <c r="R167" s="68">
        <f t="shared" si="11"/>
        <v>1</v>
      </c>
      <c r="S167" s="28">
        <f t="shared" si="12"/>
        <v>0.06666666666666667</v>
      </c>
      <c r="T167" s="28">
        <f t="shared" si="8"/>
        <v>73.42143906020559</v>
      </c>
    </row>
    <row r="168" spans="1:20" ht="12.75">
      <c r="A168" s="26" t="s">
        <v>136</v>
      </c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53"/>
      <c r="R168" s="68">
        <f t="shared" si="11"/>
        <v>0</v>
      </c>
      <c r="S168" s="28">
        <f t="shared" si="12"/>
        <v>0</v>
      </c>
      <c r="T168" s="28">
        <f t="shared" si="8"/>
        <v>0</v>
      </c>
    </row>
    <row r="169" spans="1:20" ht="12.75">
      <c r="A169" s="26" t="s">
        <v>50</v>
      </c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53"/>
      <c r="R169" s="68">
        <f t="shared" si="11"/>
        <v>0</v>
      </c>
      <c r="S169" s="28">
        <f t="shared" si="12"/>
        <v>0</v>
      </c>
      <c r="T169" s="28">
        <f t="shared" si="8"/>
        <v>0</v>
      </c>
    </row>
    <row r="170" spans="1:20" ht="13.5" thickBot="1">
      <c r="A170" s="26" t="s">
        <v>204</v>
      </c>
      <c r="B170" s="42"/>
      <c r="C170" s="42"/>
      <c r="D170" s="42"/>
      <c r="E170" s="42"/>
      <c r="F170" s="42"/>
      <c r="G170" s="42"/>
      <c r="H170" s="42"/>
      <c r="I170" s="42"/>
      <c r="J170" s="42">
        <v>1</v>
      </c>
      <c r="K170" s="42"/>
      <c r="L170" s="42"/>
      <c r="M170" s="42">
        <v>1</v>
      </c>
      <c r="N170" s="42"/>
      <c r="O170" s="42"/>
      <c r="P170" s="42"/>
      <c r="Q170" s="53"/>
      <c r="R170" s="68">
        <f t="shared" si="11"/>
        <v>2</v>
      </c>
      <c r="S170" s="28">
        <f t="shared" si="12"/>
        <v>0.13333333333333333</v>
      </c>
      <c r="T170" s="28">
        <f t="shared" si="8"/>
        <v>146.84287812041117</v>
      </c>
    </row>
    <row r="171" spans="1:20" ht="13.5" thickBot="1">
      <c r="A171" s="30" t="s">
        <v>54</v>
      </c>
      <c r="R171" s="60"/>
      <c r="S171" s="61"/>
      <c r="T171" s="62">
        <f>SUM(T162:T170)</f>
        <v>2790.014684287812</v>
      </c>
    </row>
    <row r="172" spans="1:20" ht="13.5" thickBot="1">
      <c r="A172" s="26"/>
      <c r="R172" s="53"/>
      <c r="S172" s="63"/>
      <c r="T172" s="32"/>
    </row>
    <row r="173" spans="1:20" ht="13.5" thickBot="1">
      <c r="A173" s="26"/>
      <c r="K173" s="108"/>
      <c r="L173" s="108"/>
      <c r="M173" s="108"/>
      <c r="N173" s="108"/>
      <c r="O173" s="108"/>
      <c r="P173" s="108"/>
      <c r="R173" s="60"/>
      <c r="S173" s="69"/>
      <c r="T173" s="70">
        <f>T171+T159+T140+T87</f>
        <v>40014.68428781205</v>
      </c>
    </row>
    <row r="174" spans="1:20" ht="12.75">
      <c r="A174" s="26"/>
      <c r="R174" s="53"/>
      <c r="S174" s="63"/>
      <c r="T174" s="32"/>
    </row>
    <row r="175" spans="1:20" ht="12.75">
      <c r="A175" s="26"/>
      <c r="R175" s="53"/>
      <c r="S175" s="63"/>
      <c r="T175" s="32"/>
    </row>
    <row r="176" spans="1:20" ht="12.75">
      <c r="A176" s="10"/>
      <c r="R176" s="53"/>
      <c r="S176" s="63"/>
      <c r="T176" s="32"/>
    </row>
    <row r="177" spans="1:20" ht="12.75">
      <c r="A177" s="50"/>
      <c r="R177" s="53"/>
      <c r="S177" s="63"/>
      <c r="T177" s="32"/>
    </row>
    <row r="178" spans="18:20" ht="12.75">
      <c r="R178" s="53"/>
      <c r="S178" s="63"/>
      <c r="T178" s="32"/>
    </row>
  </sheetData>
  <sheetProtection/>
  <mergeCells count="3">
    <mergeCell ref="K173:P173"/>
    <mergeCell ref="L2:N2"/>
    <mergeCell ref="N3:O3"/>
  </mergeCells>
  <printOptions gridLines="1"/>
  <pageMargins left="0.75" right="0.75" top="1" bottom="1" header="0.511811023" footer="0.511811023"/>
  <pageSetup horizontalDpi="600" verticalDpi="600" orientation="portrait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73"/>
  <sheetViews>
    <sheetView zoomScale="75" zoomScaleNormal="75" zoomScalePageLayoutView="0" workbookViewId="0" topLeftCell="A1">
      <selection activeCell="M177" sqref="M177"/>
    </sheetView>
  </sheetViews>
  <sheetFormatPr defaultColWidth="11.421875" defaultRowHeight="12.75"/>
  <cols>
    <col min="1" max="1" width="23.140625" style="14" customWidth="1"/>
    <col min="2" max="16" width="5.28125" style="14" customWidth="1"/>
    <col min="17" max="17" width="7.421875" style="14" customWidth="1"/>
    <col min="18" max="18" width="6.28125" style="14" customWidth="1"/>
    <col min="19" max="19" width="7.57421875" style="15" customWidth="1"/>
    <col min="20" max="20" width="10.421875" style="14" customWidth="1"/>
    <col min="21" max="16384" width="11.421875" style="14" customWidth="1"/>
  </cols>
  <sheetData>
    <row r="1" spans="1:15" ht="12.75">
      <c r="A1" s="13" t="s">
        <v>223</v>
      </c>
      <c r="B1" s="14" t="s">
        <v>11</v>
      </c>
      <c r="L1" s="14" t="s">
        <v>1</v>
      </c>
      <c r="O1" s="46"/>
    </row>
    <row r="2" spans="1:19" s="16" customFormat="1" ht="14.25">
      <c r="A2" s="16" t="s">
        <v>151</v>
      </c>
      <c r="L2" s="109" t="s">
        <v>2</v>
      </c>
      <c r="M2" s="109"/>
      <c r="N2" s="109"/>
      <c r="O2" s="16">
        <v>9.08</v>
      </c>
      <c r="P2" s="16" t="s">
        <v>55</v>
      </c>
      <c r="S2" s="17"/>
    </row>
    <row r="3" spans="14:17" ht="14.25">
      <c r="N3" s="110">
        <v>0.000908</v>
      </c>
      <c r="O3" s="110"/>
      <c r="P3" s="14" t="s">
        <v>56</v>
      </c>
      <c r="Q3" s="15"/>
    </row>
    <row r="4" spans="1:20" ht="12.75">
      <c r="A4" s="18"/>
      <c r="B4" s="18" t="s">
        <v>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9"/>
      <c r="T4" s="18"/>
    </row>
    <row r="5" spans="1:20" s="25" customFormat="1" ht="12.75">
      <c r="A5" s="47" t="s">
        <v>5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  <c r="P5" s="22">
        <v>15</v>
      </c>
      <c r="Q5" s="23"/>
      <c r="R5" s="22" t="s">
        <v>6</v>
      </c>
      <c r="S5" s="24" t="s">
        <v>7</v>
      </c>
      <c r="T5" s="22" t="s">
        <v>224</v>
      </c>
    </row>
    <row r="6" spans="1:20" ht="12.75">
      <c r="A6" s="30" t="s">
        <v>225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8"/>
      <c r="R6" s="27">
        <f>SUM(B6:P6)</f>
        <v>0</v>
      </c>
      <c r="S6" s="28">
        <f>R6/15</f>
        <v>0</v>
      </c>
      <c r="T6" s="28">
        <f>S6/0.000908</f>
        <v>0</v>
      </c>
    </row>
    <row r="7" spans="1:20" ht="12.75">
      <c r="A7" s="26" t="s">
        <v>63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8"/>
      <c r="R7" s="27">
        <f aca="true" t="shared" si="0" ref="R7:R70">SUM(B7:P7)</f>
        <v>0</v>
      </c>
      <c r="S7" s="28">
        <f aca="true" t="shared" si="1" ref="S7:S70">R7/15</f>
        <v>0</v>
      </c>
      <c r="T7" s="28">
        <f aca="true" t="shared" si="2" ref="T7:T70">S7/0.000908</f>
        <v>0</v>
      </c>
    </row>
    <row r="8" spans="1:20" ht="12.75">
      <c r="A8" s="9" t="s">
        <v>165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8"/>
      <c r="R8" s="27">
        <f t="shared" si="0"/>
        <v>0</v>
      </c>
      <c r="S8" s="28">
        <f t="shared" si="1"/>
        <v>0</v>
      </c>
      <c r="T8" s="28">
        <f t="shared" si="2"/>
        <v>0</v>
      </c>
    </row>
    <row r="9" spans="1:20" ht="12.75">
      <c r="A9" s="9" t="s">
        <v>100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8"/>
      <c r="R9" s="27">
        <f t="shared" si="0"/>
        <v>0</v>
      </c>
      <c r="S9" s="28">
        <f t="shared" si="1"/>
        <v>0</v>
      </c>
      <c r="T9" s="28">
        <f t="shared" si="2"/>
        <v>0</v>
      </c>
    </row>
    <row r="10" spans="1:20" ht="12.75">
      <c r="A10" s="9" t="s">
        <v>25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8"/>
      <c r="R10" s="27">
        <f t="shared" si="0"/>
        <v>0</v>
      </c>
      <c r="S10" s="28">
        <f t="shared" si="1"/>
        <v>0</v>
      </c>
      <c r="T10" s="28">
        <f t="shared" si="2"/>
        <v>0</v>
      </c>
    </row>
    <row r="11" spans="1:20" ht="12.75">
      <c r="A11" s="9" t="s">
        <v>207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8"/>
      <c r="R11" s="27">
        <f t="shared" si="0"/>
        <v>0</v>
      </c>
      <c r="S11" s="28">
        <f t="shared" si="1"/>
        <v>0</v>
      </c>
      <c r="T11" s="28">
        <f t="shared" si="2"/>
        <v>0</v>
      </c>
    </row>
    <row r="12" spans="1:20" ht="12.75">
      <c r="A12" s="10" t="s">
        <v>87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8"/>
      <c r="R12" s="27">
        <f t="shared" si="0"/>
        <v>0</v>
      </c>
      <c r="S12" s="28">
        <f t="shared" si="1"/>
        <v>0</v>
      </c>
      <c r="T12" s="28">
        <f t="shared" si="2"/>
        <v>0</v>
      </c>
    </row>
    <row r="13" spans="1:20" ht="12.75">
      <c r="A13" s="14" t="s">
        <v>20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8"/>
      <c r="R13" s="27">
        <f t="shared" si="0"/>
        <v>0</v>
      </c>
      <c r="S13" s="28">
        <f t="shared" si="1"/>
        <v>0</v>
      </c>
      <c r="T13" s="28">
        <f t="shared" si="2"/>
        <v>0</v>
      </c>
    </row>
    <row r="14" spans="1:20" ht="12.75">
      <c r="A14" s="9" t="s">
        <v>226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8"/>
      <c r="R14" s="27">
        <f t="shared" si="0"/>
        <v>0</v>
      </c>
      <c r="S14" s="28">
        <f t="shared" si="1"/>
        <v>0</v>
      </c>
      <c r="T14" s="28">
        <f t="shared" si="2"/>
        <v>0</v>
      </c>
    </row>
    <row r="15" spans="1:20" ht="12.75">
      <c r="A15" s="9" t="s">
        <v>167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8"/>
      <c r="R15" s="27">
        <f t="shared" si="0"/>
        <v>0</v>
      </c>
      <c r="S15" s="28">
        <f t="shared" si="1"/>
        <v>0</v>
      </c>
      <c r="T15" s="28">
        <f t="shared" si="2"/>
        <v>0</v>
      </c>
    </row>
    <row r="16" spans="1:20" ht="12.75">
      <c r="A16" s="9" t="s">
        <v>209</v>
      </c>
      <c r="B16" s="27">
        <v>1</v>
      </c>
      <c r="C16" s="27">
        <v>1</v>
      </c>
      <c r="D16" s="27"/>
      <c r="E16" s="27">
        <v>1</v>
      </c>
      <c r="F16" s="27">
        <v>2</v>
      </c>
      <c r="G16" s="27"/>
      <c r="H16" s="27">
        <v>2</v>
      </c>
      <c r="I16" s="27">
        <v>4</v>
      </c>
      <c r="J16" s="27">
        <v>1</v>
      </c>
      <c r="K16" s="27">
        <v>4</v>
      </c>
      <c r="L16" s="27"/>
      <c r="M16" s="27"/>
      <c r="N16" s="27"/>
      <c r="O16" s="27"/>
      <c r="P16" s="27"/>
      <c r="Q16" s="48"/>
      <c r="R16" s="27">
        <f t="shared" si="0"/>
        <v>16</v>
      </c>
      <c r="S16" s="28">
        <f t="shared" si="1"/>
        <v>1.0666666666666667</v>
      </c>
      <c r="T16" s="28">
        <f t="shared" si="2"/>
        <v>1174.7430249632894</v>
      </c>
    </row>
    <row r="17" spans="1:20" ht="12.75">
      <c r="A17" s="9" t="s">
        <v>210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8"/>
      <c r="R17" s="27">
        <f t="shared" si="0"/>
        <v>0</v>
      </c>
      <c r="S17" s="28">
        <f t="shared" si="1"/>
        <v>0</v>
      </c>
      <c r="T17" s="28">
        <f t="shared" si="2"/>
        <v>0</v>
      </c>
    </row>
    <row r="18" spans="1:20" ht="12.75">
      <c r="A18" s="9" t="s">
        <v>83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8"/>
      <c r="R18" s="27">
        <f t="shared" si="0"/>
        <v>0</v>
      </c>
      <c r="S18" s="28">
        <f t="shared" si="1"/>
        <v>0</v>
      </c>
      <c r="T18" s="28">
        <f t="shared" si="2"/>
        <v>0</v>
      </c>
    </row>
    <row r="19" spans="1:20" ht="12.75">
      <c r="A19" s="9" t="s">
        <v>64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8"/>
      <c r="R19" s="27">
        <f t="shared" si="0"/>
        <v>0</v>
      </c>
      <c r="S19" s="28">
        <f t="shared" si="1"/>
        <v>0</v>
      </c>
      <c r="T19" s="28">
        <f t="shared" si="2"/>
        <v>0</v>
      </c>
    </row>
    <row r="20" spans="1:20" ht="12.75">
      <c r="A20" s="9" t="s">
        <v>170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8"/>
      <c r="R20" s="27">
        <f t="shared" si="0"/>
        <v>0</v>
      </c>
      <c r="S20" s="28">
        <f t="shared" si="1"/>
        <v>0</v>
      </c>
      <c r="T20" s="28">
        <f t="shared" si="2"/>
        <v>0</v>
      </c>
    </row>
    <row r="21" spans="1:20" ht="12.75">
      <c r="A21" s="9" t="s">
        <v>211</v>
      </c>
      <c r="B21" s="27"/>
      <c r="C21" s="27"/>
      <c r="D21" s="27"/>
      <c r="E21" s="27">
        <v>1</v>
      </c>
      <c r="F21" s="27"/>
      <c r="G21" s="27">
        <v>1</v>
      </c>
      <c r="H21" s="27">
        <v>1</v>
      </c>
      <c r="I21" s="27"/>
      <c r="J21" s="27"/>
      <c r="K21" s="27">
        <v>1</v>
      </c>
      <c r="L21" s="27"/>
      <c r="M21" s="27"/>
      <c r="N21" s="27"/>
      <c r="O21" s="27">
        <v>1</v>
      </c>
      <c r="P21" s="27">
        <v>1</v>
      </c>
      <c r="Q21" s="48"/>
      <c r="R21" s="27">
        <f t="shared" si="0"/>
        <v>6</v>
      </c>
      <c r="S21" s="28">
        <f t="shared" si="1"/>
        <v>0.4</v>
      </c>
      <c r="T21" s="28">
        <f t="shared" si="2"/>
        <v>440.5286343612335</v>
      </c>
    </row>
    <row r="22" spans="1:20" ht="12.75">
      <c r="A22" s="9" t="s">
        <v>141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8"/>
      <c r="R22" s="27">
        <f t="shared" si="0"/>
        <v>0</v>
      </c>
      <c r="S22" s="28">
        <f t="shared" si="1"/>
        <v>0</v>
      </c>
      <c r="T22" s="28">
        <f t="shared" si="2"/>
        <v>0</v>
      </c>
    </row>
    <row r="23" spans="1:20" ht="12.75">
      <c r="A23" s="9" t="s">
        <v>44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8"/>
      <c r="R23" s="27">
        <f t="shared" si="0"/>
        <v>0</v>
      </c>
      <c r="S23" s="28">
        <f t="shared" si="1"/>
        <v>0</v>
      </c>
      <c r="T23" s="28">
        <f t="shared" si="2"/>
        <v>0</v>
      </c>
    </row>
    <row r="24" spans="1:20" ht="12.75">
      <c r="A24" s="9" t="s">
        <v>36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8"/>
      <c r="R24" s="27">
        <f t="shared" si="0"/>
        <v>0</v>
      </c>
      <c r="S24" s="28">
        <f t="shared" si="1"/>
        <v>0</v>
      </c>
      <c r="T24" s="28">
        <f t="shared" si="2"/>
        <v>0</v>
      </c>
    </row>
    <row r="25" spans="1:20" ht="12.75">
      <c r="A25" s="9" t="s">
        <v>82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8"/>
      <c r="R25" s="27">
        <f t="shared" si="0"/>
        <v>0</v>
      </c>
      <c r="S25" s="28">
        <f t="shared" si="1"/>
        <v>0</v>
      </c>
      <c r="T25" s="28">
        <f t="shared" si="2"/>
        <v>0</v>
      </c>
    </row>
    <row r="26" spans="1:20" ht="12.75">
      <c r="A26" s="10" t="s">
        <v>101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8"/>
      <c r="R26" s="27">
        <f t="shared" si="0"/>
        <v>0</v>
      </c>
      <c r="S26" s="28">
        <f t="shared" si="1"/>
        <v>0</v>
      </c>
      <c r="T26" s="28">
        <f t="shared" si="2"/>
        <v>0</v>
      </c>
    </row>
    <row r="27" spans="1:20" ht="12.75">
      <c r="A27" s="9" t="s">
        <v>26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8"/>
      <c r="R27" s="27">
        <f t="shared" si="0"/>
        <v>0</v>
      </c>
      <c r="S27" s="28">
        <f t="shared" si="1"/>
        <v>0</v>
      </c>
      <c r="T27" s="28">
        <f t="shared" si="2"/>
        <v>0</v>
      </c>
    </row>
    <row r="28" spans="1:20" ht="12.75">
      <c r="A28" s="10" t="s">
        <v>89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8"/>
      <c r="R28" s="27">
        <f t="shared" si="0"/>
        <v>0</v>
      </c>
      <c r="S28" s="28">
        <f t="shared" si="1"/>
        <v>0</v>
      </c>
      <c r="T28" s="28">
        <f t="shared" si="2"/>
        <v>0</v>
      </c>
    </row>
    <row r="29" spans="1:20" ht="12.75">
      <c r="A29" s="10" t="s">
        <v>74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8"/>
      <c r="R29" s="27">
        <f t="shared" si="0"/>
        <v>0</v>
      </c>
      <c r="S29" s="28">
        <f t="shared" si="1"/>
        <v>0</v>
      </c>
      <c r="T29" s="28">
        <f t="shared" si="2"/>
        <v>0</v>
      </c>
    </row>
    <row r="30" spans="1:20" ht="12.75">
      <c r="A30" s="10" t="s">
        <v>16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8"/>
      <c r="R30" s="27">
        <f t="shared" si="0"/>
        <v>0</v>
      </c>
      <c r="S30" s="28">
        <f t="shared" si="1"/>
        <v>0</v>
      </c>
      <c r="T30" s="28">
        <f t="shared" si="2"/>
        <v>0</v>
      </c>
    </row>
    <row r="31" spans="1:20" ht="12.75">
      <c r="A31" s="10" t="s">
        <v>85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8"/>
      <c r="R31" s="27">
        <f t="shared" si="0"/>
        <v>0</v>
      </c>
      <c r="S31" s="28">
        <f t="shared" si="1"/>
        <v>0</v>
      </c>
      <c r="T31" s="28">
        <f t="shared" si="2"/>
        <v>0</v>
      </c>
    </row>
    <row r="32" spans="1:20" ht="12.75">
      <c r="A32" s="10" t="s">
        <v>161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>
        <v>1</v>
      </c>
      <c r="Q32" s="48"/>
      <c r="R32" s="27">
        <f t="shared" si="0"/>
        <v>1</v>
      </c>
      <c r="S32" s="28">
        <f t="shared" si="1"/>
        <v>0.06666666666666667</v>
      </c>
      <c r="T32" s="28">
        <f t="shared" si="2"/>
        <v>73.42143906020559</v>
      </c>
    </row>
    <row r="33" spans="1:20" ht="12.75">
      <c r="A33" s="10" t="s">
        <v>107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8"/>
      <c r="R33" s="27">
        <f t="shared" si="0"/>
        <v>0</v>
      </c>
      <c r="S33" s="28">
        <f t="shared" si="1"/>
        <v>0</v>
      </c>
      <c r="T33" s="28">
        <f t="shared" si="2"/>
        <v>0</v>
      </c>
    </row>
    <row r="34" spans="1:20" ht="12.75">
      <c r="A34" s="10" t="s">
        <v>159</v>
      </c>
      <c r="B34" s="27"/>
      <c r="C34" s="27"/>
      <c r="D34" s="27"/>
      <c r="E34" s="27"/>
      <c r="F34" s="27"/>
      <c r="G34" s="27"/>
      <c r="H34" s="27"/>
      <c r="I34" s="27"/>
      <c r="J34" s="27"/>
      <c r="K34" s="27">
        <v>1</v>
      </c>
      <c r="L34" s="27"/>
      <c r="M34" s="27">
        <v>1</v>
      </c>
      <c r="N34" s="27"/>
      <c r="O34" s="27">
        <v>1</v>
      </c>
      <c r="P34" s="27"/>
      <c r="Q34" s="48"/>
      <c r="R34" s="27">
        <f t="shared" si="0"/>
        <v>3</v>
      </c>
      <c r="S34" s="28">
        <f t="shared" si="1"/>
        <v>0.2</v>
      </c>
      <c r="T34" s="28">
        <f t="shared" si="2"/>
        <v>220.26431718061676</v>
      </c>
    </row>
    <row r="35" spans="1:20" ht="12.75">
      <c r="A35" s="9" t="s">
        <v>172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8"/>
      <c r="R35" s="27">
        <f t="shared" si="0"/>
        <v>0</v>
      </c>
      <c r="S35" s="28">
        <f t="shared" si="1"/>
        <v>0</v>
      </c>
      <c r="T35" s="28">
        <f t="shared" si="2"/>
        <v>0</v>
      </c>
    </row>
    <row r="36" spans="1:20" ht="12.75">
      <c r="A36" s="14" t="s">
        <v>19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8"/>
      <c r="R36" s="27">
        <f t="shared" si="0"/>
        <v>0</v>
      </c>
      <c r="S36" s="28">
        <f t="shared" si="1"/>
        <v>0</v>
      </c>
      <c r="T36" s="28">
        <f t="shared" si="2"/>
        <v>0</v>
      </c>
    </row>
    <row r="37" spans="1:20" ht="12.75">
      <c r="A37" s="10" t="s">
        <v>67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8"/>
      <c r="R37" s="27">
        <f t="shared" si="0"/>
        <v>0</v>
      </c>
      <c r="S37" s="28">
        <f t="shared" si="1"/>
        <v>0</v>
      </c>
      <c r="T37" s="28">
        <f t="shared" si="2"/>
        <v>0</v>
      </c>
    </row>
    <row r="38" spans="1:20" ht="12.75">
      <c r="A38" s="10" t="s">
        <v>28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8"/>
      <c r="R38" s="27">
        <f t="shared" si="0"/>
        <v>0</v>
      </c>
      <c r="S38" s="28">
        <f t="shared" si="1"/>
        <v>0</v>
      </c>
      <c r="T38" s="28">
        <f t="shared" si="2"/>
        <v>0</v>
      </c>
    </row>
    <row r="39" spans="1:20" ht="12.75">
      <c r="A39" s="9" t="s">
        <v>173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8"/>
      <c r="R39" s="27">
        <f t="shared" si="0"/>
        <v>0</v>
      </c>
      <c r="S39" s="28">
        <f t="shared" si="1"/>
        <v>0</v>
      </c>
      <c r="T39" s="28">
        <f t="shared" si="2"/>
        <v>0</v>
      </c>
    </row>
    <row r="40" spans="1:20" ht="12.75">
      <c r="A40" s="9" t="s">
        <v>60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8"/>
      <c r="R40" s="27">
        <f t="shared" si="0"/>
        <v>0</v>
      </c>
      <c r="S40" s="28">
        <f t="shared" si="1"/>
        <v>0</v>
      </c>
      <c r="T40" s="28">
        <f t="shared" si="2"/>
        <v>0</v>
      </c>
    </row>
    <row r="41" spans="1:20" ht="12.75">
      <c r="A41" s="9" t="s">
        <v>98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8"/>
      <c r="R41" s="27">
        <f t="shared" si="0"/>
        <v>0</v>
      </c>
      <c r="S41" s="28">
        <f t="shared" si="1"/>
        <v>0</v>
      </c>
      <c r="T41" s="28">
        <f t="shared" si="2"/>
        <v>0</v>
      </c>
    </row>
    <row r="42" spans="1:20" ht="12.75">
      <c r="A42" s="9" t="s">
        <v>58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8"/>
      <c r="R42" s="27">
        <f t="shared" si="0"/>
        <v>0</v>
      </c>
      <c r="S42" s="28">
        <f t="shared" si="1"/>
        <v>0</v>
      </c>
      <c r="T42" s="28">
        <f t="shared" si="2"/>
        <v>0</v>
      </c>
    </row>
    <row r="43" spans="1:20" ht="12.75">
      <c r="A43" s="9" t="s">
        <v>59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8"/>
      <c r="R43" s="27">
        <f t="shared" si="0"/>
        <v>0</v>
      </c>
      <c r="S43" s="28">
        <f t="shared" si="1"/>
        <v>0</v>
      </c>
      <c r="T43" s="28">
        <f t="shared" si="2"/>
        <v>0</v>
      </c>
    </row>
    <row r="44" spans="1:20" ht="12.75">
      <c r="A44" s="9" t="s">
        <v>212</v>
      </c>
      <c r="B44" s="27">
        <v>7</v>
      </c>
      <c r="C44" s="27">
        <v>7</v>
      </c>
      <c r="D44" s="27">
        <v>12</v>
      </c>
      <c r="E44" s="27">
        <v>20</v>
      </c>
      <c r="F44" s="27">
        <v>17</v>
      </c>
      <c r="G44" s="27">
        <v>11</v>
      </c>
      <c r="H44" s="27">
        <v>10</v>
      </c>
      <c r="I44" s="27">
        <v>18</v>
      </c>
      <c r="J44" s="27">
        <v>6</v>
      </c>
      <c r="K44" s="27">
        <v>17</v>
      </c>
      <c r="L44" s="27">
        <v>7</v>
      </c>
      <c r="M44" s="27">
        <v>8</v>
      </c>
      <c r="N44" s="27">
        <v>10</v>
      </c>
      <c r="O44" s="27">
        <v>25</v>
      </c>
      <c r="P44" s="27">
        <v>8</v>
      </c>
      <c r="Q44" s="48"/>
      <c r="R44" s="27">
        <f t="shared" si="0"/>
        <v>183</v>
      </c>
      <c r="S44" s="28">
        <f t="shared" si="1"/>
        <v>12.2</v>
      </c>
      <c r="T44" s="28">
        <f t="shared" si="2"/>
        <v>13436.123348017622</v>
      </c>
    </row>
    <row r="45" spans="1:20" ht="12.75">
      <c r="A45" s="9" t="s">
        <v>38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8"/>
      <c r="R45" s="27">
        <f t="shared" si="0"/>
        <v>0</v>
      </c>
      <c r="S45" s="28">
        <f t="shared" si="1"/>
        <v>0</v>
      </c>
      <c r="T45" s="28">
        <f t="shared" si="2"/>
        <v>0</v>
      </c>
    </row>
    <row r="46" spans="1:20" ht="12.75">
      <c r="A46" s="9" t="s">
        <v>154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8"/>
      <c r="R46" s="27">
        <f t="shared" si="0"/>
        <v>0</v>
      </c>
      <c r="S46" s="28">
        <f t="shared" si="1"/>
        <v>0</v>
      </c>
      <c r="T46" s="28">
        <f t="shared" si="2"/>
        <v>0</v>
      </c>
    </row>
    <row r="47" spans="1:20" ht="12.75">
      <c r="A47" s="49" t="s">
        <v>110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8"/>
      <c r="R47" s="27">
        <f t="shared" si="0"/>
        <v>0</v>
      </c>
      <c r="S47" s="28">
        <f t="shared" si="1"/>
        <v>0</v>
      </c>
      <c r="T47" s="28">
        <f t="shared" si="2"/>
        <v>0</v>
      </c>
    </row>
    <row r="48" spans="1:20" ht="12.75">
      <c r="A48" s="9" t="s">
        <v>175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8"/>
      <c r="R48" s="27">
        <f t="shared" si="0"/>
        <v>0</v>
      </c>
      <c r="S48" s="28">
        <f t="shared" si="1"/>
        <v>0</v>
      </c>
      <c r="T48" s="28">
        <f t="shared" si="2"/>
        <v>0</v>
      </c>
    </row>
    <row r="49" spans="1:20" ht="12.75">
      <c r="A49" s="9" t="s">
        <v>99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8"/>
      <c r="R49" s="27">
        <f t="shared" si="0"/>
        <v>0</v>
      </c>
      <c r="S49" s="28">
        <f t="shared" si="1"/>
        <v>0</v>
      </c>
      <c r="T49" s="28">
        <f t="shared" si="2"/>
        <v>0</v>
      </c>
    </row>
    <row r="50" spans="1:20" ht="12.75">
      <c r="A50" s="9" t="s">
        <v>71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8"/>
      <c r="R50" s="27">
        <f t="shared" si="0"/>
        <v>0</v>
      </c>
      <c r="S50" s="28">
        <f t="shared" si="1"/>
        <v>0</v>
      </c>
      <c r="T50" s="28">
        <f t="shared" si="2"/>
        <v>0</v>
      </c>
    </row>
    <row r="51" spans="1:20" ht="12.75">
      <c r="A51" s="9" t="s">
        <v>42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8"/>
      <c r="R51" s="27">
        <f t="shared" si="0"/>
        <v>0</v>
      </c>
      <c r="S51" s="28">
        <f t="shared" si="1"/>
        <v>0</v>
      </c>
      <c r="T51" s="28">
        <f t="shared" si="2"/>
        <v>0</v>
      </c>
    </row>
    <row r="52" spans="1:20" ht="12.75">
      <c r="A52" s="9" t="s">
        <v>176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8"/>
      <c r="R52" s="27">
        <f t="shared" si="0"/>
        <v>0</v>
      </c>
      <c r="S52" s="28">
        <f t="shared" si="1"/>
        <v>0</v>
      </c>
      <c r="T52" s="28">
        <f t="shared" si="2"/>
        <v>0</v>
      </c>
    </row>
    <row r="53" spans="1:20" ht="12.75">
      <c r="A53" s="9" t="s">
        <v>177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8"/>
      <c r="R53" s="27">
        <f t="shared" si="0"/>
        <v>0</v>
      </c>
      <c r="S53" s="28">
        <f t="shared" si="1"/>
        <v>0</v>
      </c>
      <c r="T53" s="28">
        <f t="shared" si="2"/>
        <v>0</v>
      </c>
    </row>
    <row r="54" spans="1:20" ht="12.75">
      <c r="A54" s="18" t="s">
        <v>23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8"/>
      <c r="R54" s="27">
        <f t="shared" si="0"/>
        <v>0</v>
      </c>
      <c r="S54" s="28">
        <f t="shared" si="1"/>
        <v>0</v>
      </c>
      <c r="T54" s="28">
        <f t="shared" si="2"/>
        <v>0</v>
      </c>
    </row>
    <row r="55" spans="1:20" ht="12.75">
      <c r="A55" s="18" t="s">
        <v>108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8"/>
      <c r="R55" s="27">
        <f t="shared" si="0"/>
        <v>0</v>
      </c>
      <c r="S55" s="28">
        <f t="shared" si="1"/>
        <v>0</v>
      </c>
      <c r="T55" s="28">
        <f t="shared" si="2"/>
        <v>0</v>
      </c>
    </row>
    <row r="56" spans="1:20" ht="12.75">
      <c r="A56" s="18" t="s">
        <v>68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8"/>
      <c r="R56" s="27">
        <f t="shared" si="0"/>
        <v>0</v>
      </c>
      <c r="S56" s="28">
        <f t="shared" si="1"/>
        <v>0</v>
      </c>
      <c r="T56" s="28">
        <f t="shared" si="2"/>
        <v>0</v>
      </c>
    </row>
    <row r="57" spans="1:20" ht="12.75">
      <c r="A57" s="18" t="s">
        <v>157</v>
      </c>
      <c r="B57" s="27"/>
      <c r="C57" s="27"/>
      <c r="D57" s="27"/>
      <c r="E57" s="27"/>
      <c r="F57" s="27"/>
      <c r="G57" s="27"/>
      <c r="H57" s="27">
        <v>1</v>
      </c>
      <c r="I57" s="27"/>
      <c r="J57" s="27"/>
      <c r="K57" s="27"/>
      <c r="L57" s="27"/>
      <c r="M57" s="27"/>
      <c r="N57" s="27"/>
      <c r="O57" s="27"/>
      <c r="P57" s="27"/>
      <c r="Q57" s="48"/>
      <c r="R57" s="27">
        <f t="shared" si="0"/>
        <v>1</v>
      </c>
      <c r="S57" s="28">
        <f t="shared" si="1"/>
        <v>0.06666666666666667</v>
      </c>
      <c r="T57" s="28">
        <f t="shared" si="2"/>
        <v>73.42143906020559</v>
      </c>
    </row>
    <row r="58" spans="1:20" ht="12.75">
      <c r="A58" s="18" t="s">
        <v>73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8"/>
      <c r="R58" s="27">
        <f t="shared" si="0"/>
        <v>0</v>
      </c>
      <c r="S58" s="28">
        <f t="shared" si="1"/>
        <v>0</v>
      </c>
      <c r="T58" s="28">
        <f t="shared" si="2"/>
        <v>0</v>
      </c>
    </row>
    <row r="59" spans="1:20" ht="12.75">
      <c r="A59" s="9" t="s">
        <v>178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8"/>
      <c r="R59" s="27">
        <f t="shared" si="0"/>
        <v>0</v>
      </c>
      <c r="S59" s="28">
        <f t="shared" si="1"/>
        <v>0</v>
      </c>
      <c r="T59" s="28">
        <f t="shared" si="2"/>
        <v>0</v>
      </c>
    </row>
    <row r="60" spans="1:20" ht="12.75">
      <c r="A60" s="9" t="s">
        <v>15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8"/>
      <c r="R60" s="27">
        <f t="shared" si="0"/>
        <v>0</v>
      </c>
      <c r="S60" s="28">
        <f t="shared" si="1"/>
        <v>0</v>
      </c>
      <c r="T60" s="28">
        <f t="shared" si="2"/>
        <v>0</v>
      </c>
    </row>
    <row r="61" spans="1:20" ht="12.75">
      <c r="A61" s="9" t="s">
        <v>70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8"/>
      <c r="R61" s="27">
        <f t="shared" si="0"/>
        <v>0</v>
      </c>
      <c r="S61" s="28">
        <f t="shared" si="1"/>
        <v>0</v>
      </c>
      <c r="T61" s="28">
        <f t="shared" si="2"/>
        <v>0</v>
      </c>
    </row>
    <row r="62" spans="1:20" ht="12.75">
      <c r="A62" s="9" t="s">
        <v>179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8"/>
      <c r="R62" s="27">
        <f t="shared" si="0"/>
        <v>0</v>
      </c>
      <c r="S62" s="28">
        <f t="shared" si="1"/>
        <v>0</v>
      </c>
      <c r="T62" s="28">
        <f t="shared" si="2"/>
        <v>0</v>
      </c>
    </row>
    <row r="63" spans="1:20" ht="12.75">
      <c r="A63" s="9" t="s">
        <v>33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8"/>
      <c r="R63" s="27">
        <f t="shared" si="0"/>
        <v>0</v>
      </c>
      <c r="S63" s="28">
        <f t="shared" si="1"/>
        <v>0</v>
      </c>
      <c r="T63" s="28">
        <f t="shared" si="2"/>
        <v>0</v>
      </c>
    </row>
    <row r="64" spans="1:20" ht="12.75">
      <c r="A64" s="9" t="s">
        <v>213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8"/>
      <c r="R64" s="27">
        <f t="shared" si="0"/>
        <v>0</v>
      </c>
      <c r="S64" s="28">
        <f t="shared" si="1"/>
        <v>0</v>
      </c>
      <c r="T64" s="28">
        <f t="shared" si="2"/>
        <v>0</v>
      </c>
    </row>
    <row r="65" spans="1:20" ht="12.75">
      <c r="A65" s="9" t="s">
        <v>29</v>
      </c>
      <c r="B65" s="27"/>
      <c r="C65" s="27"/>
      <c r="D65" s="27"/>
      <c r="E65" s="27"/>
      <c r="F65" s="27"/>
      <c r="G65" s="27"/>
      <c r="H65" s="27">
        <v>2</v>
      </c>
      <c r="I65" s="27">
        <v>1</v>
      </c>
      <c r="J65" s="27"/>
      <c r="K65" s="27">
        <v>2</v>
      </c>
      <c r="L65" s="27">
        <v>1</v>
      </c>
      <c r="M65" s="27"/>
      <c r="N65" s="27"/>
      <c r="O65" s="27">
        <v>1</v>
      </c>
      <c r="P65" s="27"/>
      <c r="Q65" s="48"/>
      <c r="R65" s="27">
        <f t="shared" si="0"/>
        <v>7</v>
      </c>
      <c r="S65" s="28">
        <f t="shared" si="1"/>
        <v>0.4666666666666667</v>
      </c>
      <c r="T65" s="28">
        <f t="shared" si="2"/>
        <v>513.9500734214391</v>
      </c>
    </row>
    <row r="66" spans="1:20" ht="12.75">
      <c r="A66" s="9" t="s">
        <v>49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8"/>
      <c r="R66" s="27">
        <f t="shared" si="0"/>
        <v>0</v>
      </c>
      <c r="S66" s="28">
        <f t="shared" si="1"/>
        <v>0</v>
      </c>
      <c r="T66" s="28">
        <f t="shared" si="2"/>
        <v>0</v>
      </c>
    </row>
    <row r="67" spans="1:20" ht="12.75">
      <c r="A67" s="9" t="s">
        <v>181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8"/>
      <c r="R67" s="27">
        <f t="shared" si="0"/>
        <v>0</v>
      </c>
      <c r="S67" s="28">
        <f t="shared" si="1"/>
        <v>0</v>
      </c>
      <c r="T67" s="28">
        <f t="shared" si="2"/>
        <v>0</v>
      </c>
    </row>
    <row r="68" spans="1:20" ht="12.75">
      <c r="A68" s="9" t="s">
        <v>147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8"/>
      <c r="R68" s="27">
        <f t="shared" si="0"/>
        <v>0</v>
      </c>
      <c r="S68" s="28">
        <f t="shared" si="1"/>
        <v>0</v>
      </c>
      <c r="T68" s="28">
        <f t="shared" si="2"/>
        <v>0</v>
      </c>
    </row>
    <row r="69" spans="1:20" ht="12.75">
      <c r="A69" s="9" t="s">
        <v>40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8"/>
      <c r="R69" s="27">
        <f t="shared" si="0"/>
        <v>0</v>
      </c>
      <c r="S69" s="28">
        <f t="shared" si="1"/>
        <v>0</v>
      </c>
      <c r="T69" s="28">
        <f t="shared" si="2"/>
        <v>0</v>
      </c>
    </row>
    <row r="70" spans="1:20" ht="12.75">
      <c r="A70" s="9" t="s">
        <v>214</v>
      </c>
      <c r="B70" s="27"/>
      <c r="C70" s="27"/>
      <c r="D70" s="27"/>
      <c r="E70" s="27"/>
      <c r="F70" s="27"/>
      <c r="G70" s="27"/>
      <c r="H70" s="27"/>
      <c r="I70" s="27"/>
      <c r="J70" s="27"/>
      <c r="K70" s="27">
        <v>1</v>
      </c>
      <c r="L70" s="27"/>
      <c r="M70" s="27"/>
      <c r="N70" s="27"/>
      <c r="O70" s="27"/>
      <c r="P70" s="27"/>
      <c r="Q70" s="48"/>
      <c r="R70" s="27">
        <f t="shared" si="0"/>
        <v>1</v>
      </c>
      <c r="S70" s="28">
        <f t="shared" si="1"/>
        <v>0.06666666666666667</v>
      </c>
      <c r="T70" s="28">
        <f t="shared" si="2"/>
        <v>73.42143906020559</v>
      </c>
    </row>
    <row r="71" spans="1:20" ht="12.75">
      <c r="A71" s="10" t="s">
        <v>35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8"/>
      <c r="R71" s="27">
        <f aca="true" t="shared" si="3" ref="R71:R86">SUM(B71:P71)</f>
        <v>0</v>
      </c>
      <c r="S71" s="28">
        <f aca="true" t="shared" si="4" ref="S71:S86">R71/15</f>
        <v>0</v>
      </c>
      <c r="T71" s="28">
        <f aca="true" t="shared" si="5" ref="T71:T134">S71/0.000908</f>
        <v>0</v>
      </c>
    </row>
    <row r="72" spans="1:20" ht="12.75">
      <c r="A72" s="10" t="s">
        <v>86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8"/>
      <c r="R72" s="27">
        <f t="shared" si="3"/>
        <v>0</v>
      </c>
      <c r="S72" s="28">
        <f t="shared" si="4"/>
        <v>0</v>
      </c>
      <c r="T72" s="28">
        <f t="shared" si="5"/>
        <v>0</v>
      </c>
    </row>
    <row r="73" spans="1:20" ht="12.75">
      <c r="A73" s="10" t="s">
        <v>27</v>
      </c>
      <c r="B73" s="27"/>
      <c r="C73" s="27"/>
      <c r="D73" s="27"/>
      <c r="E73" s="27"/>
      <c r="F73" s="27"/>
      <c r="G73" s="27"/>
      <c r="H73" s="27"/>
      <c r="I73" s="27"/>
      <c r="J73" s="27">
        <v>1</v>
      </c>
      <c r="K73" s="27"/>
      <c r="L73" s="27"/>
      <c r="M73" s="27"/>
      <c r="N73" s="27"/>
      <c r="O73" s="27"/>
      <c r="P73" s="27"/>
      <c r="Q73" s="48"/>
      <c r="R73" s="27">
        <f t="shared" si="3"/>
        <v>1</v>
      </c>
      <c r="S73" s="28">
        <f t="shared" si="4"/>
        <v>0.06666666666666667</v>
      </c>
      <c r="T73" s="28">
        <f t="shared" si="5"/>
        <v>73.42143906020559</v>
      </c>
    </row>
    <row r="74" spans="1:20" ht="12.75">
      <c r="A74" s="10" t="s">
        <v>109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8"/>
      <c r="R74" s="27">
        <f t="shared" si="3"/>
        <v>0</v>
      </c>
      <c r="S74" s="28">
        <f t="shared" si="4"/>
        <v>0</v>
      </c>
      <c r="T74" s="28">
        <f t="shared" si="5"/>
        <v>0</v>
      </c>
    </row>
    <row r="75" spans="1:20" ht="12.75">
      <c r="A75" s="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8"/>
      <c r="R75" s="27">
        <f t="shared" si="3"/>
        <v>0</v>
      </c>
      <c r="S75" s="28">
        <f t="shared" si="4"/>
        <v>0</v>
      </c>
      <c r="T75" s="28">
        <f t="shared" si="5"/>
        <v>0</v>
      </c>
    </row>
    <row r="76" spans="1:20" ht="12.75">
      <c r="A76" s="9" t="s">
        <v>45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8"/>
      <c r="R76" s="27">
        <f t="shared" si="3"/>
        <v>0</v>
      </c>
      <c r="S76" s="28">
        <f t="shared" si="4"/>
        <v>0</v>
      </c>
      <c r="T76" s="28">
        <f t="shared" si="5"/>
        <v>0</v>
      </c>
    </row>
    <row r="77" spans="1:20" ht="12.75">
      <c r="A77" s="10" t="s">
        <v>109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8"/>
      <c r="R77" s="27">
        <f t="shared" si="3"/>
        <v>0</v>
      </c>
      <c r="S77" s="28">
        <f t="shared" si="4"/>
        <v>0</v>
      </c>
      <c r="T77" s="28">
        <f t="shared" si="5"/>
        <v>0</v>
      </c>
    </row>
    <row r="78" spans="1:20" ht="12.75">
      <c r="A78" s="14" t="s">
        <v>21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8"/>
      <c r="R78" s="27">
        <f t="shared" si="3"/>
        <v>0</v>
      </c>
      <c r="S78" s="28">
        <f t="shared" si="4"/>
        <v>0</v>
      </c>
      <c r="T78" s="28">
        <f t="shared" si="5"/>
        <v>0</v>
      </c>
    </row>
    <row r="79" spans="1:20" ht="18.75" customHeight="1">
      <c r="A79" s="10" t="s">
        <v>149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8"/>
      <c r="R79" s="27">
        <f t="shared" si="3"/>
        <v>0</v>
      </c>
      <c r="S79" s="28">
        <f t="shared" si="4"/>
        <v>0</v>
      </c>
      <c r="T79" s="28">
        <f t="shared" si="5"/>
        <v>0</v>
      </c>
    </row>
    <row r="80" spans="1:20" ht="12.75">
      <c r="A80" s="10" t="s">
        <v>137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8"/>
      <c r="R80" s="27">
        <f t="shared" si="3"/>
        <v>0</v>
      </c>
      <c r="S80" s="28">
        <f t="shared" si="4"/>
        <v>0</v>
      </c>
      <c r="T80" s="28">
        <f t="shared" si="5"/>
        <v>0</v>
      </c>
    </row>
    <row r="81" spans="1:20" ht="12.75">
      <c r="A81" s="14" t="s">
        <v>22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8"/>
      <c r="R81" s="27">
        <f t="shared" si="3"/>
        <v>0</v>
      </c>
      <c r="S81" s="28">
        <f t="shared" si="4"/>
        <v>0</v>
      </c>
      <c r="T81" s="28">
        <f t="shared" si="5"/>
        <v>0</v>
      </c>
    </row>
    <row r="82" spans="1:20" ht="12.75">
      <c r="A82" s="9" t="s">
        <v>183</v>
      </c>
      <c r="B82" s="27"/>
      <c r="C82" s="27"/>
      <c r="D82" s="27">
        <v>1</v>
      </c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8"/>
      <c r="R82" s="27">
        <f t="shared" si="3"/>
        <v>1</v>
      </c>
      <c r="S82" s="28">
        <f t="shared" si="4"/>
        <v>0.06666666666666667</v>
      </c>
      <c r="T82" s="28">
        <f t="shared" si="5"/>
        <v>73.42143906020559</v>
      </c>
    </row>
    <row r="83" spans="1:20" ht="12.75">
      <c r="A83" s="10" t="s">
        <v>160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8"/>
      <c r="R83" s="27">
        <f t="shared" si="3"/>
        <v>0</v>
      </c>
      <c r="S83" s="28">
        <f t="shared" si="4"/>
        <v>0</v>
      </c>
      <c r="T83" s="28">
        <f t="shared" si="5"/>
        <v>0</v>
      </c>
    </row>
    <row r="84" spans="1:20" ht="12.75">
      <c r="A84" s="10" t="s">
        <v>30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8"/>
      <c r="R84" s="27">
        <f t="shared" si="3"/>
        <v>0</v>
      </c>
      <c r="S84" s="28">
        <f t="shared" si="4"/>
        <v>0</v>
      </c>
      <c r="T84" s="28">
        <f t="shared" si="5"/>
        <v>0</v>
      </c>
    </row>
    <row r="85" spans="1:20" ht="12.75">
      <c r="A85" s="9" t="s">
        <v>184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>
        <v>1</v>
      </c>
      <c r="O85" s="27">
        <v>3</v>
      </c>
      <c r="P85" s="27"/>
      <c r="Q85" s="48"/>
      <c r="R85" s="27">
        <f t="shared" si="3"/>
        <v>4</v>
      </c>
      <c r="S85" s="28">
        <f t="shared" si="4"/>
        <v>0.26666666666666666</v>
      </c>
      <c r="T85" s="28">
        <f t="shared" si="5"/>
        <v>293.68575624082234</v>
      </c>
    </row>
    <row r="86" spans="1:20" ht="13.5" thickBot="1">
      <c r="A86" s="26" t="s">
        <v>138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8"/>
      <c r="R86" s="29">
        <f t="shared" si="3"/>
        <v>0</v>
      </c>
      <c r="S86" s="59">
        <f t="shared" si="4"/>
        <v>0</v>
      </c>
      <c r="T86" s="59">
        <f t="shared" si="5"/>
        <v>0</v>
      </c>
    </row>
    <row r="87" spans="1:20" ht="13.5" thickBot="1">
      <c r="A87" s="30" t="s">
        <v>51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6"/>
      <c r="S87" s="37"/>
      <c r="T87" s="72"/>
    </row>
    <row r="88" spans="1:20" ht="12.75">
      <c r="A88" s="30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2"/>
      <c r="T88" s="32"/>
    </row>
    <row r="89" spans="1:20" ht="12.75">
      <c r="A89" s="30" t="s">
        <v>185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2"/>
      <c r="T89" s="32"/>
    </row>
    <row r="90" spans="1:20" ht="12.75">
      <c r="A90" s="26" t="s">
        <v>91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8"/>
      <c r="R90" s="27">
        <f>SUM(B90:P90)</f>
        <v>0</v>
      </c>
      <c r="S90" s="28">
        <f>R90/15</f>
        <v>0</v>
      </c>
      <c r="T90" s="28">
        <f t="shared" si="5"/>
        <v>0</v>
      </c>
    </row>
    <row r="91" spans="1:20" ht="12.75">
      <c r="A91" s="12" t="s">
        <v>227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8"/>
      <c r="R91" s="27">
        <f aca="true" t="shared" si="6" ref="R91:R139">SUM(B91:P91)</f>
        <v>0</v>
      </c>
      <c r="S91" s="28">
        <f aca="true" t="shared" si="7" ref="S91:S139">R91/15</f>
        <v>0</v>
      </c>
      <c r="T91" s="28">
        <f t="shared" si="5"/>
        <v>0</v>
      </c>
    </row>
    <row r="92" spans="1:20" ht="12.75">
      <c r="A92" s="26" t="s">
        <v>156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8"/>
      <c r="R92" s="27">
        <f t="shared" si="6"/>
        <v>0</v>
      </c>
      <c r="S92" s="28">
        <f t="shared" si="7"/>
        <v>0</v>
      </c>
      <c r="T92" s="28">
        <f t="shared" si="5"/>
        <v>0</v>
      </c>
    </row>
    <row r="93" spans="1:20" ht="12.75">
      <c r="A93" s="26" t="s">
        <v>106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8"/>
      <c r="R93" s="27">
        <f t="shared" si="6"/>
        <v>0</v>
      </c>
      <c r="S93" s="28">
        <f t="shared" si="7"/>
        <v>0</v>
      </c>
      <c r="T93" s="28">
        <f t="shared" si="5"/>
        <v>0</v>
      </c>
    </row>
    <row r="94" spans="1:20" ht="12.75">
      <c r="A94" s="12" t="s">
        <v>69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8"/>
      <c r="R94" s="27">
        <f t="shared" si="6"/>
        <v>0</v>
      </c>
      <c r="S94" s="28">
        <f t="shared" si="7"/>
        <v>0</v>
      </c>
      <c r="T94" s="28">
        <f t="shared" si="5"/>
        <v>0</v>
      </c>
    </row>
    <row r="95" spans="1:20" ht="12.75">
      <c r="A95" s="12" t="s">
        <v>43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8"/>
      <c r="R95" s="27">
        <f t="shared" si="6"/>
        <v>0</v>
      </c>
      <c r="S95" s="28">
        <f t="shared" si="7"/>
        <v>0</v>
      </c>
      <c r="T95" s="28">
        <f t="shared" si="5"/>
        <v>0</v>
      </c>
    </row>
    <row r="96" spans="1:20" ht="12.75">
      <c r="A96" s="12" t="s">
        <v>41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8"/>
      <c r="R96" s="27">
        <f t="shared" si="6"/>
        <v>0</v>
      </c>
      <c r="S96" s="28">
        <f t="shared" si="7"/>
        <v>0</v>
      </c>
      <c r="T96" s="28">
        <f t="shared" si="5"/>
        <v>0</v>
      </c>
    </row>
    <row r="97" spans="1:20" ht="12.75">
      <c r="A97" s="12" t="s">
        <v>187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8"/>
      <c r="R97" s="27">
        <f t="shared" si="6"/>
        <v>0</v>
      </c>
      <c r="S97" s="28">
        <f t="shared" si="7"/>
        <v>0</v>
      </c>
      <c r="T97" s="28">
        <f t="shared" si="5"/>
        <v>0</v>
      </c>
    </row>
    <row r="98" spans="1:20" ht="12.75">
      <c r="A98" s="14" t="s">
        <v>78</v>
      </c>
      <c r="B98" s="27"/>
      <c r="C98" s="27"/>
      <c r="D98" s="27"/>
      <c r="E98" s="27">
        <v>1</v>
      </c>
      <c r="F98" s="27"/>
      <c r="G98" s="27"/>
      <c r="H98" s="27">
        <v>1</v>
      </c>
      <c r="I98" s="27">
        <v>1</v>
      </c>
      <c r="J98" s="27"/>
      <c r="K98" s="27">
        <v>1</v>
      </c>
      <c r="L98" s="27"/>
      <c r="M98" s="27"/>
      <c r="N98" s="27"/>
      <c r="O98" s="27">
        <v>1</v>
      </c>
      <c r="P98" s="27"/>
      <c r="Q98" s="48"/>
      <c r="R98" s="27">
        <f t="shared" si="6"/>
        <v>5</v>
      </c>
      <c r="S98" s="28">
        <f t="shared" si="7"/>
        <v>0.3333333333333333</v>
      </c>
      <c r="T98" s="28">
        <f t="shared" si="5"/>
        <v>367.1071953010279</v>
      </c>
    </row>
    <row r="99" spans="1:20" ht="12.75">
      <c r="A99" s="12" t="s">
        <v>188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8"/>
      <c r="R99" s="27">
        <f t="shared" si="6"/>
        <v>0</v>
      </c>
      <c r="S99" s="28">
        <f t="shared" si="7"/>
        <v>0</v>
      </c>
      <c r="T99" s="28">
        <f t="shared" si="5"/>
        <v>0</v>
      </c>
    </row>
    <row r="100" spans="1:20" ht="12.75">
      <c r="A100" s="11" t="s">
        <v>142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8"/>
      <c r="R100" s="27">
        <f t="shared" si="6"/>
        <v>0</v>
      </c>
      <c r="S100" s="28">
        <f t="shared" si="7"/>
        <v>0</v>
      </c>
      <c r="T100" s="28">
        <f t="shared" si="5"/>
        <v>0</v>
      </c>
    </row>
    <row r="101" spans="1:20" ht="12.75">
      <c r="A101" s="11" t="s">
        <v>146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8"/>
      <c r="R101" s="27">
        <f t="shared" si="6"/>
        <v>0</v>
      </c>
      <c r="S101" s="28">
        <f t="shared" si="7"/>
        <v>0</v>
      </c>
      <c r="T101" s="28">
        <f t="shared" si="5"/>
        <v>0</v>
      </c>
    </row>
    <row r="102" spans="1:20" ht="12.75">
      <c r="A102" s="12" t="s">
        <v>75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8"/>
      <c r="R102" s="27">
        <f t="shared" si="6"/>
        <v>0</v>
      </c>
      <c r="S102" s="28">
        <f t="shared" si="7"/>
        <v>0</v>
      </c>
      <c r="T102" s="28">
        <f t="shared" si="5"/>
        <v>0</v>
      </c>
    </row>
    <row r="103" spans="1:20" ht="12.75">
      <c r="A103" s="12" t="s">
        <v>48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8"/>
      <c r="R103" s="27">
        <f t="shared" si="6"/>
        <v>0</v>
      </c>
      <c r="S103" s="28">
        <f t="shared" si="7"/>
        <v>0</v>
      </c>
      <c r="T103" s="28">
        <f t="shared" si="5"/>
        <v>0</v>
      </c>
    </row>
    <row r="104" spans="1:20" ht="12.75">
      <c r="A104" s="12" t="s">
        <v>139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8"/>
      <c r="R104" s="27">
        <f t="shared" si="6"/>
        <v>0</v>
      </c>
      <c r="S104" s="28">
        <f t="shared" si="7"/>
        <v>0</v>
      </c>
      <c r="T104" s="28">
        <f t="shared" si="5"/>
        <v>0</v>
      </c>
    </row>
    <row r="105" spans="1:20" ht="12.75">
      <c r="A105" s="12" t="s">
        <v>34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8"/>
      <c r="R105" s="27">
        <f t="shared" si="6"/>
        <v>0</v>
      </c>
      <c r="S105" s="28">
        <f t="shared" si="7"/>
        <v>0</v>
      </c>
      <c r="T105" s="28">
        <f t="shared" si="5"/>
        <v>0</v>
      </c>
    </row>
    <row r="106" spans="1:20" ht="12.75">
      <c r="A106" s="12" t="s">
        <v>24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8"/>
      <c r="R106" s="27">
        <f t="shared" si="6"/>
        <v>0</v>
      </c>
      <c r="S106" s="28">
        <f>R106/15</f>
        <v>0</v>
      </c>
      <c r="T106" s="28">
        <f t="shared" si="5"/>
        <v>0</v>
      </c>
    </row>
    <row r="107" spans="1:20" ht="12.75">
      <c r="A107" s="12" t="s">
        <v>31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8"/>
      <c r="R107" s="27">
        <f t="shared" si="6"/>
        <v>0</v>
      </c>
      <c r="S107" s="28">
        <f t="shared" si="7"/>
        <v>0</v>
      </c>
      <c r="T107" s="28">
        <f t="shared" si="5"/>
        <v>0</v>
      </c>
    </row>
    <row r="108" spans="1:20" ht="12.75">
      <c r="A108" s="12" t="s">
        <v>80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8"/>
      <c r="R108" s="27">
        <f t="shared" si="6"/>
        <v>0</v>
      </c>
      <c r="S108" s="28">
        <f t="shared" si="7"/>
        <v>0</v>
      </c>
      <c r="T108" s="28">
        <f t="shared" si="5"/>
        <v>0</v>
      </c>
    </row>
    <row r="109" spans="1:20" ht="12.75">
      <c r="A109" s="12" t="s">
        <v>72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8"/>
      <c r="R109" s="27">
        <f t="shared" si="6"/>
        <v>0</v>
      </c>
      <c r="S109" s="28">
        <f t="shared" si="7"/>
        <v>0</v>
      </c>
      <c r="T109" s="28">
        <f t="shared" si="5"/>
        <v>0</v>
      </c>
    </row>
    <row r="110" spans="1:20" ht="12.75">
      <c r="A110" s="12" t="s">
        <v>39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8"/>
      <c r="R110" s="27">
        <f t="shared" si="6"/>
        <v>0</v>
      </c>
      <c r="S110" s="28">
        <f t="shared" si="7"/>
        <v>0</v>
      </c>
      <c r="T110" s="28">
        <f t="shared" si="5"/>
        <v>0</v>
      </c>
    </row>
    <row r="111" spans="1:20" ht="12.75">
      <c r="A111" s="12" t="s">
        <v>88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8"/>
      <c r="R111" s="27">
        <f t="shared" si="6"/>
        <v>0</v>
      </c>
      <c r="S111" s="28">
        <f t="shared" si="7"/>
        <v>0</v>
      </c>
      <c r="T111" s="28">
        <f t="shared" si="5"/>
        <v>0</v>
      </c>
    </row>
    <row r="112" spans="1:20" s="18" customFormat="1" ht="12.75" customHeight="1">
      <c r="A112" s="11" t="s">
        <v>153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27">
        <f t="shared" si="6"/>
        <v>0</v>
      </c>
      <c r="S112" s="28">
        <f t="shared" si="7"/>
        <v>0</v>
      </c>
      <c r="T112" s="28">
        <f t="shared" si="5"/>
        <v>0</v>
      </c>
    </row>
    <row r="113" spans="1:20" ht="12.75">
      <c r="A113" s="12" t="s">
        <v>189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8"/>
      <c r="R113" s="27">
        <f t="shared" si="6"/>
        <v>0</v>
      </c>
      <c r="S113" s="28">
        <f t="shared" si="7"/>
        <v>0</v>
      </c>
      <c r="T113" s="28">
        <f t="shared" si="5"/>
        <v>0</v>
      </c>
    </row>
    <row r="114" spans="1:20" ht="12.75">
      <c r="A114" s="12" t="s">
        <v>104</v>
      </c>
      <c r="B114" s="27"/>
      <c r="C114" s="27">
        <v>1</v>
      </c>
      <c r="D114" s="27">
        <v>5</v>
      </c>
      <c r="E114" s="27"/>
      <c r="F114" s="27"/>
      <c r="G114" s="27"/>
      <c r="H114" s="27">
        <v>2</v>
      </c>
      <c r="I114" s="27">
        <v>2</v>
      </c>
      <c r="J114" s="27">
        <v>1</v>
      </c>
      <c r="K114" s="27"/>
      <c r="L114" s="27"/>
      <c r="M114" s="27">
        <v>2</v>
      </c>
      <c r="N114" s="27">
        <v>2</v>
      </c>
      <c r="O114" s="27">
        <v>2</v>
      </c>
      <c r="P114" s="27">
        <v>1</v>
      </c>
      <c r="Q114" s="48"/>
      <c r="R114" s="27">
        <f t="shared" si="6"/>
        <v>18</v>
      </c>
      <c r="S114" s="28">
        <f t="shared" si="7"/>
        <v>1.2</v>
      </c>
      <c r="T114" s="28">
        <f t="shared" si="5"/>
        <v>1321.5859030837005</v>
      </c>
    </row>
    <row r="115" spans="1:20" ht="12.75">
      <c r="A115" s="12" t="s">
        <v>32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8"/>
      <c r="R115" s="27">
        <f t="shared" si="6"/>
        <v>0</v>
      </c>
      <c r="S115" s="28">
        <f t="shared" si="7"/>
        <v>0</v>
      </c>
      <c r="T115" s="28">
        <f t="shared" si="5"/>
        <v>0</v>
      </c>
    </row>
    <row r="116" spans="1:20" ht="12.75">
      <c r="A116" s="12" t="s">
        <v>190</v>
      </c>
      <c r="B116" s="27">
        <v>2</v>
      </c>
      <c r="C116" s="27"/>
      <c r="D116" s="27">
        <v>7</v>
      </c>
      <c r="E116" s="27">
        <v>4</v>
      </c>
      <c r="F116" s="27">
        <v>4</v>
      </c>
      <c r="G116" s="27">
        <v>7</v>
      </c>
      <c r="H116" s="27">
        <v>4</v>
      </c>
      <c r="I116" s="27">
        <v>6</v>
      </c>
      <c r="J116" s="27">
        <v>7</v>
      </c>
      <c r="K116" s="27">
        <v>1</v>
      </c>
      <c r="L116" s="27">
        <v>2</v>
      </c>
      <c r="M116" s="27">
        <v>7</v>
      </c>
      <c r="N116" s="27">
        <v>13</v>
      </c>
      <c r="O116" s="27">
        <v>6</v>
      </c>
      <c r="P116" s="27">
        <v>15</v>
      </c>
      <c r="Q116" s="48"/>
      <c r="R116" s="27">
        <f t="shared" si="6"/>
        <v>85</v>
      </c>
      <c r="S116" s="28">
        <f t="shared" si="7"/>
        <v>5.666666666666667</v>
      </c>
      <c r="T116" s="28">
        <f t="shared" si="5"/>
        <v>6240.822320117475</v>
      </c>
    </row>
    <row r="117" spans="1:20" ht="12.75">
      <c r="A117" s="12" t="s">
        <v>92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8"/>
      <c r="R117" s="27">
        <f t="shared" si="6"/>
        <v>0</v>
      </c>
      <c r="S117" s="28">
        <f t="shared" si="7"/>
        <v>0</v>
      </c>
      <c r="T117" s="28">
        <f t="shared" si="5"/>
        <v>0</v>
      </c>
    </row>
    <row r="118" spans="1:20" ht="12.75">
      <c r="A118" s="12" t="s">
        <v>37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8"/>
      <c r="R118" s="27">
        <f>SUM(B118:P118)</f>
        <v>0</v>
      </c>
      <c r="S118" s="28">
        <f t="shared" si="7"/>
        <v>0</v>
      </c>
      <c r="T118" s="28">
        <f t="shared" si="5"/>
        <v>0</v>
      </c>
    </row>
    <row r="119" spans="1:20" ht="12.75">
      <c r="A119" s="12" t="s">
        <v>144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8"/>
      <c r="R119" s="27">
        <f t="shared" si="6"/>
        <v>0</v>
      </c>
      <c r="S119" s="28">
        <f t="shared" si="7"/>
        <v>0</v>
      </c>
      <c r="T119" s="28">
        <f t="shared" si="5"/>
        <v>0</v>
      </c>
    </row>
    <row r="120" spans="1:20" ht="12.75">
      <c r="A120" s="12" t="s">
        <v>97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8"/>
      <c r="R120" s="27">
        <f t="shared" si="6"/>
        <v>0</v>
      </c>
      <c r="S120" s="28">
        <f t="shared" si="7"/>
        <v>0</v>
      </c>
      <c r="T120" s="28">
        <f t="shared" si="5"/>
        <v>0</v>
      </c>
    </row>
    <row r="121" spans="1:20" ht="12.75">
      <c r="A121" s="12" t="s">
        <v>47</v>
      </c>
      <c r="B121" s="27"/>
      <c r="C121" s="27"/>
      <c r="D121" s="27">
        <v>1</v>
      </c>
      <c r="E121" s="27"/>
      <c r="F121" s="27"/>
      <c r="G121" s="27"/>
      <c r="H121" s="27"/>
      <c r="I121" s="27"/>
      <c r="J121" s="27"/>
      <c r="K121" s="27"/>
      <c r="L121" s="27"/>
      <c r="M121" s="27">
        <v>2</v>
      </c>
      <c r="N121" s="27"/>
      <c r="O121" s="27"/>
      <c r="P121" s="27"/>
      <c r="Q121" s="48"/>
      <c r="R121" s="27">
        <f t="shared" si="6"/>
        <v>3</v>
      </c>
      <c r="S121" s="28">
        <f t="shared" si="7"/>
        <v>0.2</v>
      </c>
      <c r="T121" s="28">
        <f t="shared" si="5"/>
        <v>220.26431718061676</v>
      </c>
    </row>
    <row r="122" spans="1:20" ht="12.75">
      <c r="A122" s="12" t="s">
        <v>158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8"/>
      <c r="R122" s="27">
        <f t="shared" si="6"/>
        <v>0</v>
      </c>
      <c r="S122" s="28">
        <f t="shared" si="7"/>
        <v>0</v>
      </c>
      <c r="T122" s="28">
        <f t="shared" si="5"/>
        <v>0</v>
      </c>
    </row>
    <row r="123" spans="1:20" ht="12.75">
      <c r="A123" s="12" t="s">
        <v>256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8"/>
      <c r="R123" s="27"/>
      <c r="S123" s="28"/>
      <c r="T123" s="28">
        <f t="shared" si="5"/>
        <v>0</v>
      </c>
    </row>
    <row r="124" spans="1:20" ht="12.75">
      <c r="A124" s="12" t="s">
        <v>105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8"/>
      <c r="R124" s="27">
        <f t="shared" si="6"/>
        <v>0</v>
      </c>
      <c r="S124" s="28">
        <f t="shared" si="7"/>
        <v>0</v>
      </c>
      <c r="T124" s="28">
        <f t="shared" si="5"/>
        <v>0</v>
      </c>
    </row>
    <row r="125" spans="1:20" ht="12.75">
      <c r="A125" s="12" t="s">
        <v>65</v>
      </c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8"/>
      <c r="R125" s="27">
        <f t="shared" si="6"/>
        <v>0</v>
      </c>
      <c r="S125" s="28">
        <f t="shared" si="7"/>
        <v>0</v>
      </c>
      <c r="T125" s="28">
        <f t="shared" si="5"/>
        <v>0</v>
      </c>
    </row>
    <row r="126" spans="1:20" ht="12.75">
      <c r="A126" s="12" t="s">
        <v>76</v>
      </c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8"/>
      <c r="R126" s="27">
        <f t="shared" si="6"/>
        <v>0</v>
      </c>
      <c r="S126" s="28">
        <f t="shared" si="7"/>
        <v>0</v>
      </c>
      <c r="T126" s="28">
        <f t="shared" si="5"/>
        <v>0</v>
      </c>
    </row>
    <row r="127" spans="1:20" ht="12.75" customHeight="1">
      <c r="A127" s="12" t="s">
        <v>152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R127" s="27">
        <f t="shared" si="6"/>
        <v>0</v>
      </c>
      <c r="S127" s="28">
        <f t="shared" si="7"/>
        <v>0</v>
      </c>
      <c r="T127" s="28">
        <f t="shared" si="5"/>
        <v>0</v>
      </c>
    </row>
    <row r="128" spans="1:20" ht="12.75" customHeight="1">
      <c r="A128" s="12" t="s">
        <v>155</v>
      </c>
      <c r="B128" s="27">
        <v>1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R128" s="27">
        <f t="shared" si="6"/>
        <v>1</v>
      </c>
      <c r="S128" s="28">
        <f t="shared" si="7"/>
        <v>0.06666666666666667</v>
      </c>
      <c r="T128" s="28">
        <f t="shared" si="5"/>
        <v>73.42143906020559</v>
      </c>
    </row>
    <row r="129" spans="1:20" ht="12.75">
      <c r="A129" s="12" t="s">
        <v>103</v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8"/>
      <c r="R129" s="27">
        <f t="shared" si="6"/>
        <v>0</v>
      </c>
      <c r="S129" s="28">
        <f t="shared" si="7"/>
        <v>0</v>
      </c>
      <c r="T129" s="28">
        <f t="shared" si="5"/>
        <v>0</v>
      </c>
    </row>
    <row r="130" spans="1:20" ht="12.75">
      <c r="A130" s="12" t="s">
        <v>191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8"/>
      <c r="R130" s="27">
        <f t="shared" si="6"/>
        <v>0</v>
      </c>
      <c r="S130" s="28">
        <f t="shared" si="7"/>
        <v>0</v>
      </c>
      <c r="T130" s="28">
        <f t="shared" si="5"/>
        <v>0</v>
      </c>
    </row>
    <row r="131" spans="1:20" ht="12.75">
      <c r="A131" s="12" t="s">
        <v>81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8"/>
      <c r="R131" s="27">
        <f t="shared" si="6"/>
        <v>0</v>
      </c>
      <c r="S131" s="28">
        <f t="shared" si="7"/>
        <v>0</v>
      </c>
      <c r="T131" s="28">
        <f t="shared" si="5"/>
        <v>0</v>
      </c>
    </row>
    <row r="132" spans="1:20" ht="12.75">
      <c r="A132" s="12" t="s">
        <v>102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8"/>
      <c r="R132" s="27">
        <f t="shared" si="6"/>
        <v>0</v>
      </c>
      <c r="S132" s="28">
        <f t="shared" si="7"/>
        <v>0</v>
      </c>
      <c r="T132" s="28">
        <f t="shared" si="5"/>
        <v>0</v>
      </c>
    </row>
    <row r="133" spans="1:20" ht="12.75">
      <c r="A133" s="12" t="s">
        <v>90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8"/>
      <c r="R133" s="27">
        <f t="shared" si="6"/>
        <v>0</v>
      </c>
      <c r="S133" s="28">
        <f t="shared" si="7"/>
        <v>0</v>
      </c>
      <c r="T133" s="28">
        <f t="shared" si="5"/>
        <v>0</v>
      </c>
    </row>
    <row r="134" spans="1:20" ht="12.75">
      <c r="A134" s="12" t="s">
        <v>8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8"/>
      <c r="R134" s="27">
        <f t="shared" si="6"/>
        <v>0</v>
      </c>
      <c r="S134" s="28">
        <f t="shared" si="7"/>
        <v>0</v>
      </c>
      <c r="T134" s="28">
        <f t="shared" si="5"/>
        <v>0</v>
      </c>
    </row>
    <row r="135" spans="1:20" ht="12.75">
      <c r="A135" s="12" t="s">
        <v>17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8"/>
      <c r="R135" s="27">
        <f t="shared" si="6"/>
        <v>0</v>
      </c>
      <c r="S135" s="28">
        <f t="shared" si="7"/>
        <v>0</v>
      </c>
      <c r="T135" s="28">
        <f aca="true" t="shared" si="8" ref="T135:T170">S135/0.000908</f>
        <v>0</v>
      </c>
    </row>
    <row r="136" spans="1:20" ht="12.75">
      <c r="A136" s="12" t="s">
        <v>61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8"/>
      <c r="R136" s="27">
        <f t="shared" si="6"/>
        <v>0</v>
      </c>
      <c r="S136" s="28">
        <f t="shared" si="7"/>
        <v>0</v>
      </c>
      <c r="T136" s="28">
        <f t="shared" si="8"/>
        <v>0</v>
      </c>
    </row>
    <row r="137" spans="1:20" ht="12.75">
      <c r="A137" s="12" t="s">
        <v>79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8"/>
      <c r="R137" s="27">
        <f t="shared" si="6"/>
        <v>0</v>
      </c>
      <c r="S137" s="28">
        <f t="shared" si="7"/>
        <v>0</v>
      </c>
      <c r="T137" s="28">
        <f t="shared" si="8"/>
        <v>0</v>
      </c>
    </row>
    <row r="138" spans="1:20" ht="12.75">
      <c r="A138" s="12" t="s">
        <v>46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8"/>
      <c r="R138" s="27">
        <f t="shared" si="6"/>
        <v>0</v>
      </c>
      <c r="S138" s="28">
        <f t="shared" si="7"/>
        <v>0</v>
      </c>
      <c r="T138" s="28">
        <f t="shared" si="8"/>
        <v>0</v>
      </c>
    </row>
    <row r="139" spans="1:20" ht="13.5" thickBot="1">
      <c r="A139" s="12" t="s">
        <v>140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8"/>
      <c r="R139" s="29">
        <f t="shared" si="6"/>
        <v>0</v>
      </c>
      <c r="S139" s="59">
        <f t="shared" si="7"/>
        <v>0</v>
      </c>
      <c r="T139" s="59">
        <f t="shared" si="8"/>
        <v>0</v>
      </c>
    </row>
    <row r="140" spans="1:20" ht="13.5" thickBot="1">
      <c r="A140" s="34" t="s">
        <v>52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48"/>
      <c r="R140" s="36"/>
      <c r="S140" s="37"/>
      <c r="T140" s="72"/>
    </row>
    <row r="141" spans="1:20" ht="12.75">
      <c r="A141" s="12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48"/>
      <c r="R141" s="31"/>
      <c r="S141" s="32"/>
      <c r="T141" s="32"/>
    </row>
    <row r="142" spans="1:20" ht="12.75">
      <c r="A142" s="34" t="s">
        <v>192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48"/>
      <c r="R142" s="31"/>
      <c r="S142" s="32"/>
      <c r="T142" s="32"/>
    </row>
    <row r="143" spans="1:20" ht="12.75">
      <c r="A143" s="12" t="s">
        <v>143</v>
      </c>
      <c r="B143" s="27">
        <v>3</v>
      </c>
      <c r="C143" s="27">
        <v>8</v>
      </c>
      <c r="D143" s="27"/>
      <c r="E143" s="27">
        <v>1</v>
      </c>
      <c r="F143" s="27">
        <v>1</v>
      </c>
      <c r="G143" s="27">
        <v>2</v>
      </c>
      <c r="H143" s="27">
        <v>12</v>
      </c>
      <c r="I143" s="27">
        <v>1</v>
      </c>
      <c r="J143" s="27"/>
      <c r="K143" s="27">
        <v>19</v>
      </c>
      <c r="L143" s="27">
        <v>2</v>
      </c>
      <c r="M143" s="27">
        <v>3</v>
      </c>
      <c r="N143" s="27">
        <v>5</v>
      </c>
      <c r="O143" s="27">
        <v>7</v>
      </c>
      <c r="P143" s="27">
        <v>7</v>
      </c>
      <c r="Q143" s="48"/>
      <c r="R143" s="27">
        <f>SUM(B143:P143)</f>
        <v>71</v>
      </c>
      <c r="S143" s="28">
        <f>R143/15</f>
        <v>4.733333333333333</v>
      </c>
      <c r="T143" s="28">
        <f t="shared" si="8"/>
        <v>5212.922173274596</v>
      </c>
    </row>
    <row r="144" spans="1:20" ht="12.75">
      <c r="A144" s="12" t="s">
        <v>228</v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8"/>
      <c r="R144" s="27">
        <f aca="true" t="shared" si="9" ref="R144:R158">SUM(B144:P144)</f>
        <v>0</v>
      </c>
      <c r="S144" s="28">
        <f aca="true" t="shared" si="10" ref="S144:S158">R144/15</f>
        <v>0</v>
      </c>
      <c r="T144" s="28">
        <f t="shared" si="8"/>
        <v>0</v>
      </c>
    </row>
    <row r="145" spans="1:20" ht="12.75">
      <c r="A145" s="12" t="s">
        <v>111</v>
      </c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8"/>
      <c r="R145" s="27">
        <f t="shared" si="9"/>
        <v>0</v>
      </c>
      <c r="S145" s="28">
        <f t="shared" si="10"/>
        <v>0</v>
      </c>
      <c r="T145" s="28">
        <f t="shared" si="8"/>
        <v>0</v>
      </c>
    </row>
    <row r="146" spans="1:20" ht="12.75">
      <c r="A146" s="12" t="s">
        <v>217</v>
      </c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8"/>
      <c r="R146" s="27">
        <f t="shared" si="9"/>
        <v>0</v>
      </c>
      <c r="S146" s="28">
        <f t="shared" si="10"/>
        <v>0</v>
      </c>
      <c r="T146" s="28">
        <f t="shared" si="8"/>
        <v>0</v>
      </c>
    </row>
    <row r="147" spans="1:20" ht="12.75">
      <c r="A147" s="12" t="s">
        <v>95</v>
      </c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8"/>
      <c r="R147" s="27">
        <f t="shared" si="9"/>
        <v>0</v>
      </c>
      <c r="S147" s="28">
        <f t="shared" si="10"/>
        <v>0</v>
      </c>
      <c r="T147" s="28">
        <f t="shared" si="8"/>
        <v>0</v>
      </c>
    </row>
    <row r="148" spans="1:20" ht="12.75">
      <c r="A148" s="12" t="s">
        <v>62</v>
      </c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8"/>
      <c r="R148" s="27">
        <f t="shared" si="9"/>
        <v>0</v>
      </c>
      <c r="S148" s="28">
        <f t="shared" si="10"/>
        <v>0</v>
      </c>
      <c r="T148" s="28">
        <f t="shared" si="8"/>
        <v>0</v>
      </c>
    </row>
    <row r="149" spans="1:20" ht="12.75">
      <c r="A149" s="12" t="s">
        <v>218</v>
      </c>
      <c r="B149" s="27">
        <v>3</v>
      </c>
      <c r="C149" s="27">
        <v>8</v>
      </c>
      <c r="D149" s="27">
        <v>14</v>
      </c>
      <c r="E149" s="27">
        <v>4</v>
      </c>
      <c r="F149" s="27">
        <v>13</v>
      </c>
      <c r="G149" s="27">
        <v>10</v>
      </c>
      <c r="H149" s="27">
        <v>5</v>
      </c>
      <c r="I149" s="27">
        <v>12</v>
      </c>
      <c r="J149" s="27">
        <v>2</v>
      </c>
      <c r="K149" s="27">
        <v>1</v>
      </c>
      <c r="L149" s="27">
        <v>8</v>
      </c>
      <c r="M149" s="27">
        <v>1</v>
      </c>
      <c r="N149" s="27">
        <v>5</v>
      </c>
      <c r="O149" s="27">
        <v>2</v>
      </c>
      <c r="P149" s="27">
        <v>3</v>
      </c>
      <c r="Q149" s="48"/>
      <c r="R149" s="27">
        <f t="shared" si="9"/>
        <v>91</v>
      </c>
      <c r="S149" s="28">
        <f t="shared" si="10"/>
        <v>6.066666666666666</v>
      </c>
      <c r="T149" s="28">
        <f t="shared" si="8"/>
        <v>6681.3509544787075</v>
      </c>
    </row>
    <row r="150" spans="1:20" ht="12.75">
      <c r="A150" s="12" t="s">
        <v>219</v>
      </c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8"/>
      <c r="R150" s="27">
        <f t="shared" si="9"/>
        <v>0</v>
      </c>
      <c r="S150" s="28">
        <f t="shared" si="10"/>
        <v>0</v>
      </c>
      <c r="T150" s="28">
        <f t="shared" si="8"/>
        <v>0</v>
      </c>
    </row>
    <row r="151" spans="1:20" ht="12.75">
      <c r="A151" s="12" t="s">
        <v>96</v>
      </c>
      <c r="B151" s="27"/>
      <c r="C151" s="27"/>
      <c r="D151" s="27">
        <v>1</v>
      </c>
      <c r="E151" s="27"/>
      <c r="F151" s="27">
        <v>1</v>
      </c>
      <c r="G151" s="27">
        <v>1</v>
      </c>
      <c r="H151" s="27"/>
      <c r="I151" s="27"/>
      <c r="J151" s="27"/>
      <c r="K151" s="27"/>
      <c r="L151" s="27">
        <v>1</v>
      </c>
      <c r="M151" s="27">
        <v>1</v>
      </c>
      <c r="N151" s="27"/>
      <c r="O151" s="27">
        <v>2</v>
      </c>
      <c r="P151" s="27"/>
      <c r="Q151" s="48"/>
      <c r="R151" s="27">
        <f t="shared" si="9"/>
        <v>7</v>
      </c>
      <c r="S151" s="28">
        <f t="shared" si="10"/>
        <v>0.4666666666666667</v>
      </c>
      <c r="T151" s="28">
        <f t="shared" si="8"/>
        <v>513.9500734214391</v>
      </c>
    </row>
    <row r="152" spans="1:20" ht="12.75">
      <c r="A152" s="12" t="s">
        <v>93</v>
      </c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8"/>
      <c r="R152" s="27">
        <f t="shared" si="9"/>
        <v>0</v>
      </c>
      <c r="S152" s="28">
        <f t="shared" si="10"/>
        <v>0</v>
      </c>
      <c r="T152" s="28">
        <f t="shared" si="8"/>
        <v>0</v>
      </c>
    </row>
    <row r="153" spans="1:20" ht="12.75">
      <c r="A153" s="9" t="s">
        <v>220</v>
      </c>
      <c r="B153" s="27">
        <v>4</v>
      </c>
      <c r="C153" s="27">
        <v>13</v>
      </c>
      <c r="D153" s="27">
        <v>7</v>
      </c>
      <c r="E153" s="27">
        <v>8</v>
      </c>
      <c r="F153" s="27">
        <v>7</v>
      </c>
      <c r="G153" s="27">
        <v>9</v>
      </c>
      <c r="H153" s="27">
        <v>9</v>
      </c>
      <c r="I153" s="27">
        <v>7</v>
      </c>
      <c r="J153" s="27">
        <v>6</v>
      </c>
      <c r="K153" s="27">
        <v>14</v>
      </c>
      <c r="L153" s="27">
        <v>8</v>
      </c>
      <c r="M153" s="27">
        <v>9</v>
      </c>
      <c r="N153" s="27">
        <v>9</v>
      </c>
      <c r="O153" s="27">
        <v>2</v>
      </c>
      <c r="P153" s="27">
        <v>5</v>
      </c>
      <c r="Q153" s="48"/>
      <c r="R153" s="27">
        <f t="shared" si="9"/>
        <v>117</v>
      </c>
      <c r="S153" s="28">
        <f t="shared" si="10"/>
        <v>7.8</v>
      </c>
      <c r="T153" s="28">
        <f t="shared" si="8"/>
        <v>8590.308370044053</v>
      </c>
    </row>
    <row r="154" spans="1:20" ht="12.75">
      <c r="A154" s="26" t="s">
        <v>221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48"/>
      <c r="R154" s="27">
        <f t="shared" si="9"/>
        <v>0</v>
      </c>
      <c r="S154" s="28">
        <f t="shared" si="10"/>
        <v>0</v>
      </c>
      <c r="T154" s="28">
        <f t="shared" si="8"/>
        <v>0</v>
      </c>
    </row>
    <row r="155" spans="1:20" ht="12.75">
      <c r="A155" s="26" t="s">
        <v>148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8"/>
      <c r="R155" s="27">
        <f t="shared" si="9"/>
        <v>0</v>
      </c>
      <c r="S155" s="28">
        <f t="shared" si="10"/>
        <v>0</v>
      </c>
      <c r="T155" s="28">
        <f t="shared" si="8"/>
        <v>0</v>
      </c>
    </row>
    <row r="156" spans="1:20" ht="12.75">
      <c r="A156" s="9" t="s">
        <v>200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8"/>
      <c r="R156" s="27">
        <f t="shared" si="9"/>
        <v>0</v>
      </c>
      <c r="S156" s="28">
        <f t="shared" si="10"/>
        <v>0</v>
      </c>
      <c r="T156" s="28">
        <f t="shared" si="8"/>
        <v>0</v>
      </c>
    </row>
    <row r="157" spans="1:20" ht="12.75">
      <c r="A157" s="12" t="s">
        <v>201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8"/>
      <c r="R157" s="27">
        <f t="shared" si="9"/>
        <v>0</v>
      </c>
      <c r="S157" s="28">
        <f t="shared" si="10"/>
        <v>0</v>
      </c>
      <c r="T157" s="28">
        <f t="shared" si="8"/>
        <v>0</v>
      </c>
    </row>
    <row r="158" spans="1:20" ht="13.5" thickBot="1">
      <c r="A158" s="12" t="s">
        <v>135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8"/>
      <c r="R158" s="29">
        <f t="shared" si="9"/>
        <v>0</v>
      </c>
      <c r="S158" s="59">
        <f t="shared" si="10"/>
        <v>0</v>
      </c>
      <c r="T158" s="59">
        <f t="shared" si="8"/>
        <v>0</v>
      </c>
    </row>
    <row r="159" spans="1:20" ht="13.5" thickBot="1">
      <c r="A159" s="30" t="s">
        <v>53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48"/>
      <c r="R159" s="36"/>
      <c r="S159" s="37"/>
      <c r="T159" s="72"/>
    </row>
    <row r="160" spans="1:20" ht="12.75">
      <c r="A160" s="26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48"/>
      <c r="R160" s="31"/>
      <c r="S160" s="32"/>
      <c r="T160" s="32"/>
    </row>
    <row r="161" spans="1:20" ht="12.75">
      <c r="A161" s="30" t="s">
        <v>9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48"/>
      <c r="R161" s="31"/>
      <c r="S161" s="32"/>
      <c r="T161" s="32"/>
    </row>
    <row r="162" spans="1:20" ht="12.75">
      <c r="A162" s="26" t="s">
        <v>202</v>
      </c>
      <c r="B162" s="27">
        <v>1</v>
      </c>
      <c r="C162" s="27">
        <v>3</v>
      </c>
      <c r="D162" s="27">
        <v>11</v>
      </c>
      <c r="E162" s="27">
        <v>4</v>
      </c>
      <c r="F162" s="27">
        <v>6</v>
      </c>
      <c r="G162" s="27">
        <v>12</v>
      </c>
      <c r="H162" s="27">
        <v>5</v>
      </c>
      <c r="I162" s="27">
        <v>4</v>
      </c>
      <c r="J162" s="27">
        <v>7</v>
      </c>
      <c r="K162" s="27">
        <v>4</v>
      </c>
      <c r="L162" s="27">
        <v>2</v>
      </c>
      <c r="M162" s="27">
        <v>2</v>
      </c>
      <c r="N162" s="27">
        <v>6</v>
      </c>
      <c r="O162" s="27">
        <v>11</v>
      </c>
      <c r="P162" s="27">
        <v>1</v>
      </c>
      <c r="Q162" s="48"/>
      <c r="R162" s="27">
        <f>SUM(B162:P162)</f>
        <v>79</v>
      </c>
      <c r="S162" s="28">
        <f>R162/15</f>
        <v>5.266666666666667</v>
      </c>
      <c r="T162" s="28">
        <f t="shared" si="8"/>
        <v>5800.293685756241</v>
      </c>
    </row>
    <row r="163" spans="1:20" ht="12.75">
      <c r="A163" s="26" t="s">
        <v>10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8"/>
      <c r="R163" s="27">
        <f aca="true" t="shared" si="11" ref="R163:R170">SUM(B163:P163)</f>
        <v>0</v>
      </c>
      <c r="S163" s="28">
        <f aca="true" t="shared" si="12" ref="S163:S170">R163/15</f>
        <v>0</v>
      </c>
      <c r="T163" s="28">
        <f t="shared" si="8"/>
        <v>0</v>
      </c>
    </row>
    <row r="164" spans="1:20" ht="12.75">
      <c r="A164" s="26" t="s">
        <v>222</v>
      </c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48"/>
      <c r="R164" s="27">
        <f t="shared" si="11"/>
        <v>0</v>
      </c>
      <c r="S164" s="28">
        <f t="shared" si="12"/>
        <v>0</v>
      </c>
      <c r="T164" s="28">
        <f t="shared" si="8"/>
        <v>0</v>
      </c>
    </row>
    <row r="165" spans="1:20" ht="12.75">
      <c r="A165" s="26" t="s">
        <v>84</v>
      </c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>
        <v>1</v>
      </c>
      <c r="P165" s="27"/>
      <c r="Q165" s="48"/>
      <c r="R165" s="27">
        <f t="shared" si="11"/>
        <v>1</v>
      </c>
      <c r="S165" s="28">
        <f t="shared" si="12"/>
        <v>0.06666666666666667</v>
      </c>
      <c r="T165" s="28">
        <f t="shared" si="8"/>
        <v>73.42143906020559</v>
      </c>
    </row>
    <row r="166" spans="1:20" ht="12.75">
      <c r="A166" s="26" t="s">
        <v>150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48"/>
      <c r="R166" s="27">
        <f t="shared" si="11"/>
        <v>0</v>
      </c>
      <c r="S166" s="28">
        <f t="shared" si="12"/>
        <v>0</v>
      </c>
      <c r="T166" s="28">
        <f t="shared" si="8"/>
        <v>0</v>
      </c>
    </row>
    <row r="167" spans="1:20" ht="12.75">
      <c r="A167" s="26" t="s">
        <v>77</v>
      </c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>
        <v>1</v>
      </c>
      <c r="M167" s="27"/>
      <c r="N167" s="27"/>
      <c r="O167" s="27"/>
      <c r="P167" s="27"/>
      <c r="Q167" s="48"/>
      <c r="R167" s="27">
        <f t="shared" si="11"/>
        <v>1</v>
      </c>
      <c r="S167" s="28">
        <f t="shared" si="12"/>
        <v>0.06666666666666667</v>
      </c>
      <c r="T167" s="28">
        <f t="shared" si="8"/>
        <v>73.42143906020559</v>
      </c>
    </row>
    <row r="168" spans="1:20" ht="12.75">
      <c r="A168" s="26" t="s">
        <v>136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48"/>
      <c r="R168" s="27">
        <f t="shared" si="11"/>
        <v>0</v>
      </c>
      <c r="S168" s="28">
        <f t="shared" si="12"/>
        <v>0</v>
      </c>
      <c r="T168" s="28">
        <f t="shared" si="8"/>
        <v>0</v>
      </c>
    </row>
    <row r="169" spans="1:20" ht="12.75">
      <c r="A169" s="26" t="s">
        <v>50</v>
      </c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48"/>
      <c r="R169" s="27">
        <f t="shared" si="11"/>
        <v>0</v>
      </c>
      <c r="S169" s="28">
        <f t="shared" si="12"/>
        <v>0</v>
      </c>
      <c r="T169" s="28">
        <f t="shared" si="8"/>
        <v>0</v>
      </c>
    </row>
    <row r="170" spans="1:20" ht="13.5" thickBot="1">
      <c r="A170" s="10" t="s">
        <v>204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48"/>
      <c r="R170" s="27">
        <f t="shared" si="11"/>
        <v>0</v>
      </c>
      <c r="S170" s="28">
        <f t="shared" si="12"/>
        <v>0</v>
      </c>
      <c r="T170" s="28">
        <f t="shared" si="8"/>
        <v>0</v>
      </c>
    </row>
    <row r="171" spans="1:20" ht="13.5" thickBot="1">
      <c r="A171" s="50" t="s">
        <v>54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48"/>
      <c r="R171" s="36"/>
      <c r="S171" s="37"/>
      <c r="T171" s="38"/>
    </row>
    <row r="172" ht="13.5" thickBot="1"/>
    <row r="173" spans="18:20" ht="13.5" thickBot="1">
      <c r="R173" s="39"/>
      <c r="S173" s="40"/>
      <c r="T173" s="41"/>
    </row>
  </sheetData>
  <sheetProtection/>
  <mergeCells count="2">
    <mergeCell ref="L2:N2"/>
    <mergeCell ref="N3:O3"/>
  </mergeCells>
  <printOptions gridLines="1"/>
  <pageMargins left="0.75" right="0.75" top="1" bottom="1" header="0.511811023" footer="0.511811023"/>
  <pageSetup horizontalDpi="600" verticalDpi="600" orientation="portrait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73"/>
  <sheetViews>
    <sheetView zoomScale="85" zoomScaleNormal="85" zoomScalePageLayoutView="0" workbookViewId="0" topLeftCell="A128">
      <selection activeCell="D109" sqref="D109"/>
    </sheetView>
  </sheetViews>
  <sheetFormatPr defaultColWidth="11.421875" defaultRowHeight="12.75" customHeight="1"/>
  <cols>
    <col min="1" max="1" width="23.140625" style="14" customWidth="1"/>
    <col min="2" max="16" width="5.28125" style="14" customWidth="1"/>
    <col min="17" max="17" width="7.421875" style="14" customWidth="1"/>
    <col min="18" max="18" width="6.421875" style="14" customWidth="1"/>
    <col min="19" max="19" width="6.7109375" style="14" customWidth="1"/>
    <col min="20" max="20" width="11.57421875" style="14" customWidth="1"/>
    <col min="21" max="16384" width="11.421875" style="14" customWidth="1"/>
  </cols>
  <sheetData>
    <row r="1" spans="1:12" ht="12.75" customHeight="1">
      <c r="A1" s="13" t="s">
        <v>206</v>
      </c>
      <c r="B1" s="14" t="s">
        <v>12</v>
      </c>
      <c r="L1" s="14" t="s">
        <v>1</v>
      </c>
    </row>
    <row r="2" spans="1:17" s="16" customFormat="1" ht="12.75" customHeight="1">
      <c r="A2" s="16" t="s">
        <v>151</v>
      </c>
      <c r="L2" s="16" t="s">
        <v>2</v>
      </c>
      <c r="Q2" s="16" t="s">
        <v>13</v>
      </c>
    </row>
    <row r="3" spans="12:17" ht="12.75" customHeight="1">
      <c r="L3" s="14" t="s">
        <v>3</v>
      </c>
      <c r="Q3" s="14">
        <v>1101.32</v>
      </c>
    </row>
    <row r="4" spans="1:20" ht="12.75" customHeight="1">
      <c r="A4" s="18"/>
      <c r="B4" s="18" t="s">
        <v>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s="25" customFormat="1" ht="12.75" customHeight="1">
      <c r="A5" s="20" t="s">
        <v>5</v>
      </c>
      <c r="B5" s="21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  <c r="P5" s="22">
        <v>15</v>
      </c>
      <c r="Q5" s="23"/>
      <c r="R5" s="22" t="s">
        <v>6</v>
      </c>
      <c r="S5" s="22" t="s">
        <v>7</v>
      </c>
      <c r="T5" s="22" t="s">
        <v>163</v>
      </c>
    </row>
    <row r="6" spans="1:20" ht="12.75" customHeight="1">
      <c r="A6" s="26" t="s">
        <v>164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R6" s="42">
        <f>SUM(B6:P6)</f>
        <v>0</v>
      </c>
      <c r="S6" s="28">
        <f>R6/15</f>
        <v>0</v>
      </c>
      <c r="T6" s="28">
        <f>S6*1101.32</f>
        <v>0</v>
      </c>
    </row>
    <row r="7" spans="1:20" ht="12.75" customHeight="1">
      <c r="A7" s="9" t="s">
        <v>63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R7" s="42">
        <f aca="true" t="shared" si="0" ref="R7:R70">SUM(B7:P7)</f>
        <v>0</v>
      </c>
      <c r="S7" s="28">
        <f aca="true" t="shared" si="1" ref="S7:S70">R7/15</f>
        <v>0</v>
      </c>
      <c r="T7" s="28">
        <f aca="true" t="shared" si="2" ref="T7:T70">S7*1101.32</f>
        <v>0</v>
      </c>
    </row>
    <row r="8" spans="1:20" ht="12.75" customHeight="1">
      <c r="A8" s="9" t="s">
        <v>165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R8" s="42">
        <f t="shared" si="0"/>
        <v>0</v>
      </c>
      <c r="S8" s="28">
        <f t="shared" si="1"/>
        <v>0</v>
      </c>
      <c r="T8" s="28">
        <f t="shared" si="2"/>
        <v>0</v>
      </c>
    </row>
    <row r="9" spans="1:20" ht="12.75" customHeight="1">
      <c r="A9" s="9" t="s">
        <v>100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R9" s="42">
        <f t="shared" si="0"/>
        <v>0</v>
      </c>
      <c r="S9" s="28">
        <f t="shared" si="1"/>
        <v>0</v>
      </c>
      <c r="T9" s="28">
        <f t="shared" si="2"/>
        <v>0</v>
      </c>
    </row>
    <row r="10" spans="1:20" ht="12.75" customHeight="1">
      <c r="A10" s="9" t="s">
        <v>25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R10" s="42">
        <f t="shared" si="0"/>
        <v>0</v>
      </c>
      <c r="S10" s="28">
        <f t="shared" si="1"/>
        <v>0</v>
      </c>
      <c r="T10" s="28">
        <f t="shared" si="2"/>
        <v>0</v>
      </c>
    </row>
    <row r="11" spans="1:20" ht="12.75" customHeight="1">
      <c r="A11" s="10" t="s">
        <v>207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R11" s="42">
        <f t="shared" si="0"/>
        <v>0</v>
      </c>
      <c r="S11" s="28">
        <f t="shared" si="1"/>
        <v>0</v>
      </c>
      <c r="T11" s="28">
        <f t="shared" si="2"/>
        <v>0</v>
      </c>
    </row>
    <row r="12" spans="1:20" ht="12.75" customHeight="1">
      <c r="A12" s="14" t="s">
        <v>87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R12" s="42">
        <f t="shared" si="0"/>
        <v>0</v>
      </c>
      <c r="S12" s="28">
        <f t="shared" si="1"/>
        <v>0</v>
      </c>
      <c r="T12" s="28">
        <f t="shared" si="2"/>
        <v>0</v>
      </c>
    </row>
    <row r="13" spans="1:20" ht="12.75" customHeight="1">
      <c r="A13" s="9" t="s">
        <v>20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R13" s="42">
        <f t="shared" si="0"/>
        <v>0</v>
      </c>
      <c r="S13" s="28">
        <f t="shared" si="1"/>
        <v>0</v>
      </c>
      <c r="T13" s="28">
        <f t="shared" si="2"/>
        <v>0</v>
      </c>
    </row>
    <row r="14" spans="1:20" ht="12.75" customHeight="1">
      <c r="A14" s="9" t="s">
        <v>208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R14" s="42">
        <f t="shared" si="0"/>
        <v>0</v>
      </c>
      <c r="S14" s="28">
        <f t="shared" si="1"/>
        <v>0</v>
      </c>
      <c r="T14" s="28">
        <f t="shared" si="2"/>
        <v>0</v>
      </c>
    </row>
    <row r="15" spans="1:20" ht="12.75" customHeight="1">
      <c r="A15" s="9" t="s">
        <v>167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R15" s="42">
        <f t="shared" si="0"/>
        <v>0</v>
      </c>
      <c r="S15" s="28">
        <f t="shared" si="1"/>
        <v>0</v>
      </c>
      <c r="T15" s="28">
        <f t="shared" si="2"/>
        <v>0</v>
      </c>
    </row>
    <row r="16" spans="1:20" ht="12.75" customHeight="1">
      <c r="A16" s="9" t="s">
        <v>209</v>
      </c>
      <c r="B16" s="27"/>
      <c r="C16" s="27"/>
      <c r="D16" s="27"/>
      <c r="E16" s="27"/>
      <c r="F16" s="27"/>
      <c r="G16" s="27"/>
      <c r="H16" s="27"/>
      <c r="I16" s="27"/>
      <c r="J16" s="27"/>
      <c r="K16" s="27">
        <v>3</v>
      </c>
      <c r="L16" s="27">
        <v>1</v>
      </c>
      <c r="M16" s="27"/>
      <c r="N16" s="27"/>
      <c r="O16" s="27"/>
      <c r="P16" s="27"/>
      <c r="R16" s="42">
        <f t="shared" si="0"/>
        <v>4</v>
      </c>
      <c r="S16" s="28">
        <f t="shared" si="1"/>
        <v>0.26666666666666666</v>
      </c>
      <c r="T16" s="28">
        <f t="shared" si="2"/>
        <v>293.6853333333333</v>
      </c>
    </row>
    <row r="17" spans="1:20" ht="12.75" customHeight="1">
      <c r="A17" s="9" t="s">
        <v>210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R17" s="42">
        <f t="shared" si="0"/>
        <v>0</v>
      </c>
      <c r="S17" s="28">
        <f t="shared" si="1"/>
        <v>0</v>
      </c>
      <c r="T17" s="28">
        <f t="shared" si="2"/>
        <v>0</v>
      </c>
    </row>
    <row r="18" spans="1:20" ht="12.75" customHeight="1">
      <c r="A18" s="9" t="s">
        <v>83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R18" s="42">
        <f t="shared" si="0"/>
        <v>0</v>
      </c>
      <c r="S18" s="28">
        <f t="shared" si="1"/>
        <v>0</v>
      </c>
      <c r="T18" s="28">
        <f t="shared" si="2"/>
        <v>0</v>
      </c>
    </row>
    <row r="19" spans="1:20" ht="12.75" customHeight="1">
      <c r="A19" s="9" t="s">
        <v>64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R19" s="42">
        <f t="shared" si="0"/>
        <v>0</v>
      </c>
      <c r="S19" s="28">
        <f t="shared" si="1"/>
        <v>0</v>
      </c>
      <c r="T19" s="28">
        <f t="shared" si="2"/>
        <v>0</v>
      </c>
    </row>
    <row r="20" spans="1:20" ht="12.75" customHeight="1">
      <c r="A20" s="9" t="s">
        <v>170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R20" s="42">
        <f t="shared" si="0"/>
        <v>0</v>
      </c>
      <c r="S20" s="28">
        <f t="shared" si="1"/>
        <v>0</v>
      </c>
      <c r="T20" s="28">
        <f t="shared" si="2"/>
        <v>0</v>
      </c>
    </row>
    <row r="21" spans="1:20" ht="12.75" customHeight="1">
      <c r="A21" s="9" t="s">
        <v>211</v>
      </c>
      <c r="B21" s="27"/>
      <c r="C21" s="27"/>
      <c r="D21" s="27"/>
      <c r="E21" s="27"/>
      <c r="F21" s="27"/>
      <c r="G21" s="27"/>
      <c r="H21" s="27"/>
      <c r="I21" s="27"/>
      <c r="J21" s="27">
        <v>1</v>
      </c>
      <c r="K21" s="27">
        <v>1</v>
      </c>
      <c r="L21" s="27"/>
      <c r="M21" s="27">
        <v>2</v>
      </c>
      <c r="N21" s="27"/>
      <c r="O21" s="27"/>
      <c r="P21" s="27"/>
      <c r="R21" s="42">
        <f t="shared" si="0"/>
        <v>4</v>
      </c>
      <c r="S21" s="28">
        <f t="shared" si="1"/>
        <v>0.26666666666666666</v>
      </c>
      <c r="T21" s="28">
        <f t="shared" si="2"/>
        <v>293.6853333333333</v>
      </c>
    </row>
    <row r="22" spans="1:20" ht="12.75" customHeight="1">
      <c r="A22" s="9" t="s">
        <v>141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R22" s="42">
        <f t="shared" si="0"/>
        <v>0</v>
      </c>
      <c r="S22" s="28">
        <f t="shared" si="1"/>
        <v>0</v>
      </c>
      <c r="T22" s="28">
        <f t="shared" si="2"/>
        <v>0</v>
      </c>
    </row>
    <row r="23" spans="1:20" ht="12.75" customHeight="1">
      <c r="A23" s="9" t="s">
        <v>44</v>
      </c>
      <c r="B23" s="27"/>
      <c r="C23" s="27"/>
      <c r="D23" s="27"/>
      <c r="E23" s="27">
        <v>2</v>
      </c>
      <c r="F23" s="27"/>
      <c r="G23" s="27"/>
      <c r="H23" s="27">
        <v>1</v>
      </c>
      <c r="I23" s="27"/>
      <c r="J23" s="27"/>
      <c r="K23" s="27">
        <v>1</v>
      </c>
      <c r="L23" s="27"/>
      <c r="M23" s="27"/>
      <c r="N23" s="27"/>
      <c r="O23" s="27">
        <v>1</v>
      </c>
      <c r="P23" s="27"/>
      <c r="R23" s="42">
        <f t="shared" si="0"/>
        <v>5</v>
      </c>
      <c r="S23" s="28">
        <f t="shared" si="1"/>
        <v>0.3333333333333333</v>
      </c>
      <c r="T23" s="28">
        <f t="shared" si="2"/>
        <v>367.1066666666666</v>
      </c>
    </row>
    <row r="24" spans="1:20" ht="12.75" customHeight="1">
      <c r="A24" s="9" t="s">
        <v>36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R24" s="42">
        <f t="shared" si="0"/>
        <v>0</v>
      </c>
      <c r="S24" s="28">
        <f t="shared" si="1"/>
        <v>0</v>
      </c>
      <c r="T24" s="28">
        <f t="shared" si="2"/>
        <v>0</v>
      </c>
    </row>
    <row r="25" spans="1:20" ht="12.75" customHeight="1">
      <c r="A25" s="9" t="s">
        <v>82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R25" s="42">
        <f t="shared" si="0"/>
        <v>0</v>
      </c>
      <c r="S25" s="28">
        <f t="shared" si="1"/>
        <v>0</v>
      </c>
      <c r="T25" s="28">
        <f t="shared" si="2"/>
        <v>0</v>
      </c>
    </row>
    <row r="26" spans="1:20" ht="12.75" customHeight="1">
      <c r="A26" s="10" t="s">
        <v>101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R26" s="42">
        <f t="shared" si="0"/>
        <v>0</v>
      </c>
      <c r="S26" s="28">
        <f t="shared" si="1"/>
        <v>0</v>
      </c>
      <c r="T26" s="28">
        <f t="shared" si="2"/>
        <v>0</v>
      </c>
    </row>
    <row r="27" spans="1:20" ht="12.75" customHeight="1">
      <c r="A27" s="10" t="s">
        <v>26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R27" s="42">
        <f t="shared" si="0"/>
        <v>0</v>
      </c>
      <c r="S27" s="28">
        <f t="shared" si="1"/>
        <v>0</v>
      </c>
      <c r="T27" s="28">
        <f t="shared" si="2"/>
        <v>0</v>
      </c>
    </row>
    <row r="28" spans="1:20" ht="12.75" customHeight="1">
      <c r="A28" s="10" t="s">
        <v>89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R28" s="42">
        <f t="shared" si="0"/>
        <v>0</v>
      </c>
      <c r="S28" s="28">
        <f t="shared" si="1"/>
        <v>0</v>
      </c>
      <c r="T28" s="28">
        <f t="shared" si="2"/>
        <v>0</v>
      </c>
    </row>
    <row r="29" spans="1:20" ht="12.75" customHeight="1">
      <c r="A29" s="10" t="s">
        <v>74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R29" s="42">
        <f t="shared" si="0"/>
        <v>0</v>
      </c>
      <c r="S29" s="28">
        <f t="shared" si="1"/>
        <v>0</v>
      </c>
      <c r="T29" s="28">
        <f t="shared" si="2"/>
        <v>0</v>
      </c>
    </row>
    <row r="30" spans="1:20" ht="12.75" customHeight="1">
      <c r="A30" s="10" t="s">
        <v>16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R30" s="42">
        <f t="shared" si="0"/>
        <v>0</v>
      </c>
      <c r="S30" s="28">
        <f t="shared" si="1"/>
        <v>0</v>
      </c>
      <c r="T30" s="28">
        <f t="shared" si="2"/>
        <v>0</v>
      </c>
    </row>
    <row r="31" spans="1:20" ht="12.75" customHeight="1">
      <c r="A31" s="9" t="s">
        <v>85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R31" s="42">
        <f t="shared" si="0"/>
        <v>0</v>
      </c>
      <c r="S31" s="28">
        <f t="shared" si="1"/>
        <v>0</v>
      </c>
      <c r="T31" s="28">
        <f t="shared" si="2"/>
        <v>0</v>
      </c>
    </row>
    <row r="32" spans="1:20" ht="12.75" customHeight="1">
      <c r="A32" s="10" t="s">
        <v>161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R32" s="42">
        <f t="shared" si="0"/>
        <v>0</v>
      </c>
      <c r="S32" s="28">
        <f t="shared" si="1"/>
        <v>0</v>
      </c>
      <c r="T32" s="28">
        <f t="shared" si="2"/>
        <v>0</v>
      </c>
    </row>
    <row r="33" spans="1:20" ht="12.75" customHeight="1">
      <c r="A33" s="10" t="s">
        <v>107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R33" s="42">
        <f t="shared" si="0"/>
        <v>0</v>
      </c>
      <c r="S33" s="28">
        <f t="shared" si="1"/>
        <v>0</v>
      </c>
      <c r="T33" s="28">
        <f t="shared" si="2"/>
        <v>0</v>
      </c>
    </row>
    <row r="34" spans="1:20" ht="12.75" customHeight="1">
      <c r="A34" s="10" t="s">
        <v>159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R34" s="42">
        <f t="shared" si="0"/>
        <v>0</v>
      </c>
      <c r="S34" s="28">
        <f t="shared" si="1"/>
        <v>0</v>
      </c>
      <c r="T34" s="28">
        <f t="shared" si="2"/>
        <v>0</v>
      </c>
    </row>
    <row r="35" spans="1:20" ht="12.75" customHeight="1">
      <c r="A35" s="14" t="s">
        <v>172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R35" s="42">
        <f t="shared" si="0"/>
        <v>0</v>
      </c>
      <c r="S35" s="28">
        <f t="shared" si="1"/>
        <v>0</v>
      </c>
      <c r="T35" s="28">
        <f t="shared" si="2"/>
        <v>0</v>
      </c>
    </row>
    <row r="36" spans="1:20" ht="12.75" customHeight="1">
      <c r="A36" s="10" t="s">
        <v>19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R36" s="42">
        <f t="shared" si="0"/>
        <v>0</v>
      </c>
      <c r="S36" s="28">
        <f t="shared" si="1"/>
        <v>0</v>
      </c>
      <c r="T36" s="28">
        <f t="shared" si="2"/>
        <v>0</v>
      </c>
    </row>
    <row r="37" spans="1:20" ht="12.75" customHeight="1">
      <c r="A37" s="10" t="s">
        <v>67</v>
      </c>
      <c r="B37" s="27"/>
      <c r="C37" s="27"/>
      <c r="D37" s="27"/>
      <c r="E37" s="27"/>
      <c r="F37" s="27"/>
      <c r="G37" s="27"/>
      <c r="H37" s="27"/>
      <c r="I37" s="27">
        <v>1</v>
      </c>
      <c r="J37" s="27"/>
      <c r="K37" s="27"/>
      <c r="L37" s="27"/>
      <c r="M37" s="27"/>
      <c r="N37" s="27"/>
      <c r="O37" s="27"/>
      <c r="P37" s="27"/>
      <c r="R37" s="42">
        <f t="shared" si="0"/>
        <v>1</v>
      </c>
      <c r="S37" s="28">
        <f t="shared" si="1"/>
        <v>0.06666666666666667</v>
      </c>
      <c r="T37" s="28">
        <f t="shared" si="2"/>
        <v>73.42133333333332</v>
      </c>
    </row>
    <row r="38" spans="1:20" ht="12.75" customHeight="1">
      <c r="A38" s="9" t="s">
        <v>28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R38" s="42">
        <f t="shared" si="0"/>
        <v>0</v>
      </c>
      <c r="S38" s="28">
        <f t="shared" si="1"/>
        <v>0</v>
      </c>
      <c r="T38" s="28">
        <f t="shared" si="2"/>
        <v>0</v>
      </c>
    </row>
    <row r="39" spans="1:20" ht="12.75" customHeight="1">
      <c r="A39" s="9" t="s">
        <v>173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R39" s="42">
        <f t="shared" si="0"/>
        <v>0</v>
      </c>
      <c r="S39" s="28">
        <f t="shared" si="1"/>
        <v>0</v>
      </c>
      <c r="T39" s="28">
        <f t="shared" si="2"/>
        <v>0</v>
      </c>
    </row>
    <row r="40" spans="1:20" ht="12.75" customHeight="1">
      <c r="A40" s="9" t="s">
        <v>60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R40" s="42">
        <f t="shared" si="0"/>
        <v>0</v>
      </c>
      <c r="S40" s="28">
        <f t="shared" si="1"/>
        <v>0</v>
      </c>
      <c r="T40" s="28">
        <f t="shared" si="2"/>
        <v>0</v>
      </c>
    </row>
    <row r="41" spans="1:20" ht="12.75" customHeight="1">
      <c r="A41" s="9" t="s">
        <v>98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R41" s="42">
        <f t="shared" si="0"/>
        <v>0</v>
      </c>
      <c r="S41" s="28">
        <f t="shared" si="1"/>
        <v>0</v>
      </c>
      <c r="T41" s="28">
        <f t="shared" si="2"/>
        <v>0</v>
      </c>
    </row>
    <row r="42" spans="1:20" ht="12.75" customHeight="1">
      <c r="A42" s="9" t="s">
        <v>58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R42" s="42">
        <f t="shared" si="0"/>
        <v>0</v>
      </c>
      <c r="S42" s="28">
        <f t="shared" si="1"/>
        <v>0</v>
      </c>
      <c r="T42" s="28">
        <f t="shared" si="2"/>
        <v>0</v>
      </c>
    </row>
    <row r="43" spans="1:20" ht="12.75" customHeight="1">
      <c r="A43" s="9" t="s">
        <v>59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R43" s="42">
        <f t="shared" si="0"/>
        <v>0</v>
      </c>
      <c r="S43" s="28">
        <f t="shared" si="1"/>
        <v>0</v>
      </c>
      <c r="T43" s="28">
        <f t="shared" si="2"/>
        <v>0</v>
      </c>
    </row>
    <row r="44" spans="1:20" ht="12.75" customHeight="1">
      <c r="A44" s="9" t="s">
        <v>212</v>
      </c>
      <c r="B44" s="27">
        <v>11</v>
      </c>
      <c r="C44" s="27">
        <v>22</v>
      </c>
      <c r="D44" s="27">
        <v>8</v>
      </c>
      <c r="E44" s="27">
        <v>1</v>
      </c>
      <c r="F44" s="27">
        <v>2</v>
      </c>
      <c r="G44" s="27"/>
      <c r="H44" s="27">
        <v>5</v>
      </c>
      <c r="I44" s="27">
        <v>3</v>
      </c>
      <c r="J44" s="27">
        <v>2</v>
      </c>
      <c r="K44" s="27">
        <v>2</v>
      </c>
      <c r="L44" s="27"/>
      <c r="M44" s="27">
        <v>3</v>
      </c>
      <c r="N44" s="27"/>
      <c r="O44" s="27">
        <v>3</v>
      </c>
      <c r="P44" s="27">
        <v>4</v>
      </c>
      <c r="R44" s="42">
        <f t="shared" si="0"/>
        <v>66</v>
      </c>
      <c r="S44" s="28">
        <f t="shared" si="1"/>
        <v>4.4</v>
      </c>
      <c r="T44" s="28">
        <f t="shared" si="2"/>
        <v>4845.808</v>
      </c>
    </row>
    <row r="45" spans="1:20" ht="12.75" customHeight="1">
      <c r="A45" s="9" t="s">
        <v>38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R45" s="42">
        <f t="shared" si="0"/>
        <v>0</v>
      </c>
      <c r="S45" s="28">
        <f t="shared" si="1"/>
        <v>0</v>
      </c>
      <c r="T45" s="28">
        <f t="shared" si="2"/>
        <v>0</v>
      </c>
    </row>
    <row r="46" spans="1:20" ht="12.75" customHeight="1">
      <c r="A46" s="9" t="s">
        <v>154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R46" s="42">
        <f t="shared" si="0"/>
        <v>0</v>
      </c>
      <c r="S46" s="28">
        <f t="shared" si="1"/>
        <v>0</v>
      </c>
      <c r="T46" s="28">
        <f t="shared" si="2"/>
        <v>0</v>
      </c>
    </row>
    <row r="47" spans="1:20" ht="12.75" customHeight="1">
      <c r="A47" s="9" t="s">
        <v>110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R47" s="42">
        <f t="shared" si="0"/>
        <v>0</v>
      </c>
      <c r="S47" s="28">
        <f t="shared" si="1"/>
        <v>0</v>
      </c>
      <c r="T47" s="28">
        <f t="shared" si="2"/>
        <v>0</v>
      </c>
    </row>
    <row r="48" spans="1:20" ht="12.75" customHeight="1">
      <c r="A48" s="9" t="s">
        <v>175</v>
      </c>
      <c r="B48" s="27"/>
      <c r="C48" s="27"/>
      <c r="D48" s="27"/>
      <c r="E48" s="27"/>
      <c r="F48" s="27">
        <v>1</v>
      </c>
      <c r="G48" s="27">
        <v>1</v>
      </c>
      <c r="H48" s="27"/>
      <c r="I48" s="27">
        <v>2</v>
      </c>
      <c r="J48" s="27"/>
      <c r="K48" s="27">
        <v>1</v>
      </c>
      <c r="L48" s="27"/>
      <c r="M48" s="27"/>
      <c r="N48" s="27">
        <v>1</v>
      </c>
      <c r="O48" s="27"/>
      <c r="P48" s="27"/>
      <c r="R48" s="42">
        <f t="shared" si="0"/>
        <v>6</v>
      </c>
      <c r="S48" s="28">
        <f t="shared" si="1"/>
        <v>0.4</v>
      </c>
      <c r="T48" s="28">
        <f t="shared" si="2"/>
        <v>440.528</v>
      </c>
    </row>
    <row r="49" spans="1:20" ht="12.75" customHeight="1">
      <c r="A49" s="9" t="s">
        <v>99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R49" s="42">
        <f t="shared" si="0"/>
        <v>0</v>
      </c>
      <c r="S49" s="28">
        <f t="shared" si="1"/>
        <v>0</v>
      </c>
      <c r="T49" s="28">
        <f t="shared" si="2"/>
        <v>0</v>
      </c>
    </row>
    <row r="50" spans="1:20" ht="12.75" customHeight="1">
      <c r="A50" s="9" t="s">
        <v>71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R50" s="42">
        <f t="shared" si="0"/>
        <v>0</v>
      </c>
      <c r="S50" s="28">
        <f t="shared" si="1"/>
        <v>0</v>
      </c>
      <c r="T50" s="28">
        <f t="shared" si="2"/>
        <v>0</v>
      </c>
    </row>
    <row r="51" spans="1:20" ht="12.75" customHeight="1">
      <c r="A51" s="9" t="s">
        <v>42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R51" s="42">
        <f t="shared" si="0"/>
        <v>0</v>
      </c>
      <c r="S51" s="28">
        <f t="shared" si="1"/>
        <v>0</v>
      </c>
      <c r="T51" s="28">
        <f t="shared" si="2"/>
        <v>0</v>
      </c>
    </row>
    <row r="52" spans="1:20" ht="12.75" customHeight="1">
      <c r="A52" s="9" t="s">
        <v>176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R52" s="42">
        <f t="shared" si="0"/>
        <v>0</v>
      </c>
      <c r="S52" s="28">
        <f t="shared" si="1"/>
        <v>0</v>
      </c>
      <c r="T52" s="28">
        <f t="shared" si="2"/>
        <v>0</v>
      </c>
    </row>
    <row r="53" spans="1:20" ht="12.75" customHeight="1">
      <c r="A53" s="9" t="s">
        <v>177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R53" s="42">
        <f t="shared" si="0"/>
        <v>0</v>
      </c>
      <c r="S53" s="28">
        <f t="shared" si="1"/>
        <v>0</v>
      </c>
      <c r="T53" s="28">
        <f t="shared" si="2"/>
        <v>0</v>
      </c>
    </row>
    <row r="54" spans="1:20" ht="12.75" customHeight="1">
      <c r="A54" s="18" t="s">
        <v>23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R54" s="42">
        <f t="shared" si="0"/>
        <v>0</v>
      </c>
      <c r="S54" s="28">
        <f t="shared" si="1"/>
        <v>0</v>
      </c>
      <c r="T54" s="28">
        <f t="shared" si="2"/>
        <v>0</v>
      </c>
    </row>
    <row r="55" spans="1:20" ht="12.75" customHeight="1">
      <c r="A55" s="18" t="s">
        <v>108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R55" s="42">
        <f t="shared" si="0"/>
        <v>0</v>
      </c>
      <c r="S55" s="28">
        <f t="shared" si="1"/>
        <v>0</v>
      </c>
      <c r="T55" s="28">
        <f t="shared" si="2"/>
        <v>0</v>
      </c>
    </row>
    <row r="56" spans="1:20" ht="12.75" customHeight="1">
      <c r="A56" s="18" t="s">
        <v>68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R56" s="42">
        <f t="shared" si="0"/>
        <v>0</v>
      </c>
      <c r="S56" s="28">
        <f t="shared" si="1"/>
        <v>0</v>
      </c>
      <c r="T56" s="28">
        <f t="shared" si="2"/>
        <v>0</v>
      </c>
    </row>
    <row r="57" spans="1:20" ht="12.75" customHeight="1">
      <c r="A57" s="18" t="s">
        <v>157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R57" s="42">
        <f t="shared" si="0"/>
        <v>0</v>
      </c>
      <c r="S57" s="28">
        <f t="shared" si="1"/>
        <v>0</v>
      </c>
      <c r="T57" s="28">
        <f t="shared" si="2"/>
        <v>0</v>
      </c>
    </row>
    <row r="58" spans="1:20" ht="12.75" customHeight="1">
      <c r="A58" s="18" t="s">
        <v>73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R58" s="42">
        <f t="shared" si="0"/>
        <v>0</v>
      </c>
      <c r="S58" s="28">
        <f t="shared" si="1"/>
        <v>0</v>
      </c>
      <c r="T58" s="28">
        <f t="shared" si="2"/>
        <v>0</v>
      </c>
    </row>
    <row r="59" spans="1:20" ht="12.75" customHeight="1">
      <c r="A59" s="9" t="s">
        <v>178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R59" s="42">
        <f t="shared" si="0"/>
        <v>0</v>
      </c>
      <c r="S59" s="28">
        <f t="shared" si="1"/>
        <v>0</v>
      </c>
      <c r="T59" s="28">
        <f t="shared" si="2"/>
        <v>0</v>
      </c>
    </row>
    <row r="60" spans="1:20" ht="12.75" customHeight="1">
      <c r="A60" s="9" t="s">
        <v>15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R60" s="42">
        <f t="shared" si="0"/>
        <v>0</v>
      </c>
      <c r="S60" s="28">
        <f t="shared" si="1"/>
        <v>0</v>
      </c>
      <c r="T60" s="28">
        <f t="shared" si="2"/>
        <v>0</v>
      </c>
    </row>
    <row r="61" spans="1:20" ht="12.75" customHeight="1">
      <c r="A61" s="9" t="s">
        <v>70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R61" s="42">
        <f t="shared" si="0"/>
        <v>0</v>
      </c>
      <c r="S61" s="28">
        <f t="shared" si="1"/>
        <v>0</v>
      </c>
      <c r="T61" s="28">
        <f t="shared" si="2"/>
        <v>0</v>
      </c>
    </row>
    <row r="62" spans="1:20" ht="12.75" customHeight="1">
      <c r="A62" s="9" t="s">
        <v>179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R62" s="42">
        <f t="shared" si="0"/>
        <v>0</v>
      </c>
      <c r="S62" s="28">
        <f t="shared" si="1"/>
        <v>0</v>
      </c>
      <c r="T62" s="28">
        <f t="shared" si="2"/>
        <v>0</v>
      </c>
    </row>
    <row r="63" spans="1:20" ht="12.75" customHeight="1">
      <c r="A63" s="9" t="s">
        <v>33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R63" s="42">
        <f t="shared" si="0"/>
        <v>0</v>
      </c>
      <c r="S63" s="28">
        <f t="shared" si="1"/>
        <v>0</v>
      </c>
      <c r="T63" s="28">
        <f t="shared" si="2"/>
        <v>0</v>
      </c>
    </row>
    <row r="64" spans="1:20" ht="12.75" customHeight="1">
      <c r="A64" s="9" t="s">
        <v>213</v>
      </c>
      <c r="B64" s="27">
        <v>1</v>
      </c>
      <c r="C64" s="27"/>
      <c r="D64" s="27"/>
      <c r="E64" s="27"/>
      <c r="F64" s="27"/>
      <c r="G64" s="27">
        <v>1</v>
      </c>
      <c r="H64" s="27"/>
      <c r="I64" s="27">
        <v>1</v>
      </c>
      <c r="J64" s="27"/>
      <c r="K64" s="27"/>
      <c r="L64" s="27"/>
      <c r="M64" s="27"/>
      <c r="N64" s="27"/>
      <c r="O64" s="27">
        <v>1</v>
      </c>
      <c r="P64" s="27"/>
      <c r="R64" s="42">
        <f t="shared" si="0"/>
        <v>4</v>
      </c>
      <c r="S64" s="28">
        <f t="shared" si="1"/>
        <v>0.26666666666666666</v>
      </c>
      <c r="T64" s="28">
        <f t="shared" si="2"/>
        <v>293.6853333333333</v>
      </c>
    </row>
    <row r="65" spans="1:20" ht="12.75" customHeight="1">
      <c r="A65" s="9" t="s">
        <v>29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R65" s="42">
        <f t="shared" si="0"/>
        <v>0</v>
      </c>
      <c r="S65" s="28">
        <f t="shared" si="1"/>
        <v>0</v>
      </c>
      <c r="T65" s="28">
        <f t="shared" si="2"/>
        <v>0</v>
      </c>
    </row>
    <row r="66" spans="1:20" ht="12.75" customHeight="1">
      <c r="A66" s="9" t="s">
        <v>49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R66" s="42">
        <f t="shared" si="0"/>
        <v>0</v>
      </c>
      <c r="S66" s="28">
        <f t="shared" si="1"/>
        <v>0</v>
      </c>
      <c r="T66" s="28">
        <f t="shared" si="2"/>
        <v>0</v>
      </c>
    </row>
    <row r="67" spans="1:20" ht="12.75" customHeight="1">
      <c r="A67" s="9" t="s">
        <v>181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R67" s="42">
        <f t="shared" si="0"/>
        <v>0</v>
      </c>
      <c r="S67" s="28">
        <f t="shared" si="1"/>
        <v>0</v>
      </c>
      <c r="T67" s="28">
        <f t="shared" si="2"/>
        <v>0</v>
      </c>
    </row>
    <row r="68" spans="1:20" ht="12.75" customHeight="1">
      <c r="A68" s="9" t="s">
        <v>147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R68" s="42">
        <f t="shared" si="0"/>
        <v>0</v>
      </c>
      <c r="S68" s="28">
        <f t="shared" si="1"/>
        <v>0</v>
      </c>
      <c r="T68" s="28">
        <f t="shared" si="2"/>
        <v>0</v>
      </c>
    </row>
    <row r="69" spans="1:20" ht="12.75" customHeight="1">
      <c r="A69" s="9" t="s">
        <v>40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R69" s="42">
        <f t="shared" si="0"/>
        <v>0</v>
      </c>
      <c r="S69" s="28">
        <f t="shared" si="1"/>
        <v>0</v>
      </c>
      <c r="T69" s="28">
        <f t="shared" si="2"/>
        <v>0</v>
      </c>
    </row>
    <row r="70" spans="1:20" ht="12.75" customHeight="1">
      <c r="A70" s="9" t="s">
        <v>214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R70" s="42">
        <f t="shared" si="0"/>
        <v>0</v>
      </c>
      <c r="S70" s="28">
        <f t="shared" si="1"/>
        <v>0</v>
      </c>
      <c r="T70" s="28">
        <f t="shared" si="2"/>
        <v>0</v>
      </c>
    </row>
    <row r="71" spans="1:20" ht="12.75" customHeight="1">
      <c r="A71" s="10" t="s">
        <v>35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R71" s="42">
        <f aca="true" t="shared" si="3" ref="R71:R86">SUM(B71:P71)</f>
        <v>0</v>
      </c>
      <c r="S71" s="28">
        <f aca="true" t="shared" si="4" ref="S71:S86">R71/15</f>
        <v>0</v>
      </c>
      <c r="T71" s="28">
        <f aca="true" t="shared" si="5" ref="T71:T134">S71*1101.32</f>
        <v>0</v>
      </c>
    </row>
    <row r="72" spans="1:20" ht="12.75" customHeight="1">
      <c r="A72" s="10" t="s">
        <v>86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R72" s="42">
        <f t="shared" si="3"/>
        <v>0</v>
      </c>
      <c r="S72" s="28">
        <f t="shared" si="4"/>
        <v>0</v>
      </c>
      <c r="T72" s="28">
        <f t="shared" si="5"/>
        <v>0</v>
      </c>
    </row>
    <row r="73" spans="1:20" ht="12.75" customHeight="1">
      <c r="A73" s="10" t="s">
        <v>27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R73" s="42">
        <f t="shared" si="3"/>
        <v>0</v>
      </c>
      <c r="S73" s="28">
        <f t="shared" si="4"/>
        <v>0</v>
      </c>
      <c r="T73" s="28">
        <f t="shared" si="5"/>
        <v>0</v>
      </c>
    </row>
    <row r="74" spans="1:20" ht="12.75" customHeight="1">
      <c r="A74" s="10" t="s">
        <v>109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R74" s="42">
        <f t="shared" si="3"/>
        <v>0</v>
      </c>
      <c r="S74" s="28">
        <f t="shared" si="4"/>
        <v>0</v>
      </c>
      <c r="T74" s="28">
        <f t="shared" si="5"/>
        <v>0</v>
      </c>
    </row>
    <row r="75" spans="1:20" ht="12.75" customHeight="1">
      <c r="A75" s="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R75" s="42">
        <f t="shared" si="3"/>
        <v>0</v>
      </c>
      <c r="S75" s="28">
        <f t="shared" si="4"/>
        <v>0</v>
      </c>
      <c r="T75" s="28">
        <f t="shared" si="5"/>
        <v>0</v>
      </c>
    </row>
    <row r="76" spans="1:20" ht="12.75" customHeight="1">
      <c r="A76" s="9" t="s">
        <v>45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R76" s="42">
        <f t="shared" si="3"/>
        <v>0</v>
      </c>
      <c r="S76" s="28">
        <f t="shared" si="4"/>
        <v>0</v>
      </c>
      <c r="T76" s="28">
        <f t="shared" si="5"/>
        <v>0</v>
      </c>
    </row>
    <row r="77" spans="1:20" ht="12.75" customHeight="1">
      <c r="A77" s="10" t="s">
        <v>109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R77" s="42">
        <f t="shared" si="3"/>
        <v>0</v>
      </c>
      <c r="S77" s="28">
        <f t="shared" si="4"/>
        <v>0</v>
      </c>
      <c r="T77" s="28">
        <f t="shared" si="5"/>
        <v>0</v>
      </c>
    </row>
    <row r="78" spans="1:20" ht="12.75" customHeight="1">
      <c r="A78" s="14" t="s">
        <v>21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R78" s="42">
        <f t="shared" si="3"/>
        <v>0</v>
      </c>
      <c r="S78" s="28">
        <f t="shared" si="4"/>
        <v>0</v>
      </c>
      <c r="T78" s="28">
        <f t="shared" si="5"/>
        <v>0</v>
      </c>
    </row>
    <row r="79" spans="1:20" ht="12.75" customHeight="1">
      <c r="A79" s="10" t="s">
        <v>149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R79" s="42">
        <f t="shared" si="3"/>
        <v>0</v>
      </c>
      <c r="S79" s="28">
        <f t="shared" si="4"/>
        <v>0</v>
      </c>
      <c r="T79" s="28">
        <f t="shared" si="5"/>
        <v>0</v>
      </c>
    </row>
    <row r="80" spans="1:20" ht="12.75" customHeight="1">
      <c r="A80" s="10" t="s">
        <v>137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R80" s="42">
        <f t="shared" si="3"/>
        <v>0</v>
      </c>
      <c r="S80" s="28">
        <f t="shared" si="4"/>
        <v>0</v>
      </c>
      <c r="T80" s="28">
        <f t="shared" si="5"/>
        <v>0</v>
      </c>
    </row>
    <row r="81" spans="1:20" ht="12.75" customHeight="1">
      <c r="A81" s="14" t="s">
        <v>22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R81" s="42">
        <f t="shared" si="3"/>
        <v>0</v>
      </c>
      <c r="S81" s="28">
        <f t="shared" si="4"/>
        <v>0</v>
      </c>
      <c r="T81" s="28">
        <f t="shared" si="5"/>
        <v>0</v>
      </c>
    </row>
    <row r="82" spans="1:20" ht="12.75" customHeight="1">
      <c r="A82" s="9" t="s">
        <v>183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R82" s="42">
        <f t="shared" si="3"/>
        <v>0</v>
      </c>
      <c r="S82" s="28">
        <f t="shared" si="4"/>
        <v>0</v>
      </c>
      <c r="T82" s="28">
        <f t="shared" si="5"/>
        <v>0</v>
      </c>
    </row>
    <row r="83" spans="1:20" ht="12.75" customHeight="1">
      <c r="A83" s="10" t="s">
        <v>160</v>
      </c>
      <c r="B83" s="27"/>
      <c r="C83" s="27"/>
      <c r="D83" s="27"/>
      <c r="E83" s="27"/>
      <c r="F83" s="27"/>
      <c r="G83" s="27"/>
      <c r="H83" s="27"/>
      <c r="I83" s="27"/>
      <c r="J83" s="27"/>
      <c r="K83" s="27">
        <v>1</v>
      </c>
      <c r="L83" s="27"/>
      <c r="M83" s="27"/>
      <c r="N83" s="27"/>
      <c r="O83" s="27"/>
      <c r="P83" s="27"/>
      <c r="R83" s="42">
        <f t="shared" si="3"/>
        <v>1</v>
      </c>
      <c r="S83" s="28">
        <f t="shared" si="4"/>
        <v>0.06666666666666667</v>
      </c>
      <c r="T83" s="28">
        <f t="shared" si="5"/>
        <v>73.42133333333332</v>
      </c>
    </row>
    <row r="84" spans="1:20" ht="12.75" customHeight="1">
      <c r="A84" s="10" t="s">
        <v>30</v>
      </c>
      <c r="B84" s="27"/>
      <c r="C84" s="27"/>
      <c r="D84" s="27"/>
      <c r="E84" s="27"/>
      <c r="F84" s="27"/>
      <c r="G84" s="27">
        <v>1</v>
      </c>
      <c r="H84" s="27"/>
      <c r="I84" s="27"/>
      <c r="J84" s="27"/>
      <c r="K84" s="27"/>
      <c r="L84" s="27"/>
      <c r="M84" s="27"/>
      <c r="N84" s="27"/>
      <c r="O84" s="27"/>
      <c r="P84" s="27"/>
      <c r="R84" s="42">
        <f t="shared" si="3"/>
        <v>1</v>
      </c>
      <c r="S84" s="28">
        <f t="shared" si="4"/>
        <v>0.06666666666666667</v>
      </c>
      <c r="T84" s="28">
        <f t="shared" si="5"/>
        <v>73.42133333333332</v>
      </c>
    </row>
    <row r="85" spans="1:20" ht="12.75" customHeight="1">
      <c r="A85" s="9" t="s">
        <v>184</v>
      </c>
      <c r="B85" s="27"/>
      <c r="C85" s="27"/>
      <c r="D85" s="27"/>
      <c r="E85" s="27"/>
      <c r="F85" s="27"/>
      <c r="G85" s="27"/>
      <c r="H85" s="27"/>
      <c r="I85" s="27"/>
      <c r="J85" s="27"/>
      <c r="K85" s="27">
        <v>1</v>
      </c>
      <c r="L85" s="27"/>
      <c r="M85" s="27"/>
      <c r="N85" s="27"/>
      <c r="O85" s="27"/>
      <c r="P85" s="27"/>
      <c r="R85" s="42">
        <f t="shared" si="3"/>
        <v>1</v>
      </c>
      <c r="S85" s="28">
        <f t="shared" si="4"/>
        <v>0.06666666666666667</v>
      </c>
      <c r="T85" s="28">
        <f t="shared" si="5"/>
        <v>73.42133333333332</v>
      </c>
    </row>
    <row r="86" spans="1:20" ht="12.75" customHeight="1" thickBot="1">
      <c r="A86" s="26" t="s">
        <v>57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R86" s="66">
        <f t="shared" si="3"/>
        <v>0</v>
      </c>
      <c r="S86" s="59">
        <f t="shared" si="4"/>
        <v>0</v>
      </c>
      <c r="T86" s="59">
        <f t="shared" si="5"/>
        <v>0</v>
      </c>
    </row>
    <row r="87" spans="1:20" ht="12.75" customHeight="1" thickBot="1">
      <c r="A87" s="30" t="s">
        <v>51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R87" s="74"/>
      <c r="S87" s="44"/>
      <c r="T87" s="75">
        <f>SUM(T6:T86)</f>
        <v>6828.184000000001</v>
      </c>
    </row>
    <row r="88" spans="1:20" ht="12.75" customHeight="1">
      <c r="A88" s="30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R88" s="18"/>
      <c r="S88" s="18"/>
      <c r="T88" s="53"/>
    </row>
    <row r="89" spans="1:20" ht="12.75" customHeight="1">
      <c r="A89" s="30" t="s">
        <v>185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R89" s="18"/>
      <c r="S89" s="18"/>
      <c r="T89" s="53"/>
    </row>
    <row r="90" spans="1:20" ht="12.75" customHeight="1">
      <c r="A90" s="26" t="s">
        <v>91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R90" s="33">
        <f>SUM(B90:P90)</f>
        <v>0</v>
      </c>
      <c r="S90" s="28">
        <f>R90/15</f>
        <v>0</v>
      </c>
      <c r="T90" s="73">
        <f t="shared" si="5"/>
        <v>0</v>
      </c>
    </row>
    <row r="91" spans="1:20" ht="12.75" customHeight="1">
      <c r="A91" s="26" t="s">
        <v>215</v>
      </c>
      <c r="B91" s="27"/>
      <c r="C91" s="27">
        <v>1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>
        <v>1</v>
      </c>
      <c r="R91" s="33">
        <f aca="true" t="shared" si="6" ref="R91:R139">SUM(B91:P91)</f>
        <v>2</v>
      </c>
      <c r="S91" s="28">
        <f aca="true" t="shared" si="7" ref="S91:S139">R91/15</f>
        <v>0.13333333333333333</v>
      </c>
      <c r="T91" s="28">
        <f t="shared" si="5"/>
        <v>146.84266666666664</v>
      </c>
    </row>
    <row r="92" spans="1:20" ht="12.75" customHeight="1">
      <c r="A92" s="26" t="s">
        <v>156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R92" s="33">
        <f t="shared" si="6"/>
        <v>0</v>
      </c>
      <c r="S92" s="28">
        <f t="shared" si="7"/>
        <v>0</v>
      </c>
      <c r="T92" s="28">
        <f t="shared" si="5"/>
        <v>0</v>
      </c>
    </row>
    <row r="93" spans="1:20" ht="12.75" customHeight="1">
      <c r="A93" s="26" t="s">
        <v>106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R93" s="33">
        <f t="shared" si="6"/>
        <v>0</v>
      </c>
      <c r="S93" s="28">
        <f t="shared" si="7"/>
        <v>0</v>
      </c>
      <c r="T93" s="28">
        <f t="shared" si="5"/>
        <v>0</v>
      </c>
    </row>
    <row r="94" spans="1:20" ht="12.75" customHeight="1">
      <c r="A94" s="12" t="s">
        <v>69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R94" s="33">
        <f t="shared" si="6"/>
        <v>0</v>
      </c>
      <c r="S94" s="28">
        <f t="shared" si="7"/>
        <v>0</v>
      </c>
      <c r="T94" s="28">
        <f t="shared" si="5"/>
        <v>0</v>
      </c>
    </row>
    <row r="95" spans="1:20" ht="12.75" customHeight="1">
      <c r="A95" s="12" t="s">
        <v>43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R95" s="33">
        <f t="shared" si="6"/>
        <v>0</v>
      </c>
      <c r="S95" s="28">
        <f t="shared" si="7"/>
        <v>0</v>
      </c>
      <c r="T95" s="28">
        <f t="shared" si="5"/>
        <v>0</v>
      </c>
    </row>
    <row r="96" spans="1:20" ht="12.75" customHeight="1">
      <c r="A96" s="12" t="s">
        <v>41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R96" s="33">
        <f t="shared" si="6"/>
        <v>0</v>
      </c>
      <c r="S96" s="28">
        <f t="shared" si="7"/>
        <v>0</v>
      </c>
      <c r="T96" s="28">
        <f t="shared" si="5"/>
        <v>0</v>
      </c>
    </row>
    <row r="97" spans="1:20" ht="12.75" customHeight="1">
      <c r="A97" s="12" t="s">
        <v>187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R97" s="33">
        <f t="shared" si="6"/>
        <v>0</v>
      </c>
      <c r="S97" s="28">
        <f t="shared" si="7"/>
        <v>0</v>
      </c>
      <c r="T97" s="28">
        <f t="shared" si="5"/>
        <v>0</v>
      </c>
    </row>
    <row r="98" spans="1:20" ht="12.75" customHeight="1">
      <c r="A98" s="12" t="s">
        <v>78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R98" s="33">
        <f t="shared" si="6"/>
        <v>0</v>
      </c>
      <c r="S98" s="28">
        <f t="shared" si="7"/>
        <v>0</v>
      </c>
      <c r="T98" s="28">
        <f t="shared" si="5"/>
        <v>0</v>
      </c>
    </row>
    <row r="99" spans="1:20" ht="12.75" customHeight="1">
      <c r="A99" s="14" t="s">
        <v>188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R99" s="33">
        <f t="shared" si="6"/>
        <v>0</v>
      </c>
      <c r="S99" s="28">
        <f t="shared" si="7"/>
        <v>0</v>
      </c>
      <c r="T99" s="28">
        <f t="shared" si="5"/>
        <v>0</v>
      </c>
    </row>
    <row r="100" spans="1:20" ht="12.75" customHeight="1">
      <c r="A100" s="11" t="s">
        <v>142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R100" s="33">
        <f t="shared" si="6"/>
        <v>0</v>
      </c>
      <c r="S100" s="28">
        <f t="shared" si="7"/>
        <v>0</v>
      </c>
      <c r="T100" s="28">
        <f t="shared" si="5"/>
        <v>0</v>
      </c>
    </row>
    <row r="101" spans="1:20" ht="12.75" customHeight="1">
      <c r="A101" s="11" t="s">
        <v>146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R101" s="33">
        <f t="shared" si="6"/>
        <v>0</v>
      </c>
      <c r="S101" s="28">
        <f t="shared" si="7"/>
        <v>0</v>
      </c>
      <c r="T101" s="28">
        <f t="shared" si="5"/>
        <v>0</v>
      </c>
    </row>
    <row r="102" spans="1:20" ht="12.75" customHeight="1">
      <c r="A102" s="12" t="s">
        <v>75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R102" s="33">
        <f t="shared" si="6"/>
        <v>0</v>
      </c>
      <c r="S102" s="28">
        <f t="shared" si="7"/>
        <v>0</v>
      </c>
      <c r="T102" s="28">
        <f t="shared" si="5"/>
        <v>0</v>
      </c>
    </row>
    <row r="103" spans="1:20" ht="12.75" customHeight="1">
      <c r="A103" s="12" t="s">
        <v>48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R103" s="33">
        <f t="shared" si="6"/>
        <v>0</v>
      </c>
      <c r="S103" s="28">
        <f t="shared" si="7"/>
        <v>0</v>
      </c>
      <c r="T103" s="28">
        <f t="shared" si="5"/>
        <v>0</v>
      </c>
    </row>
    <row r="104" spans="1:20" ht="12.75" customHeight="1">
      <c r="A104" s="12" t="s">
        <v>139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R104" s="33">
        <f t="shared" si="6"/>
        <v>0</v>
      </c>
      <c r="S104" s="28">
        <f t="shared" si="7"/>
        <v>0</v>
      </c>
      <c r="T104" s="28">
        <f t="shared" si="5"/>
        <v>0</v>
      </c>
    </row>
    <row r="105" spans="1:20" ht="12.75" customHeight="1">
      <c r="A105" s="12" t="s">
        <v>34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R105" s="33">
        <f t="shared" si="6"/>
        <v>0</v>
      </c>
      <c r="S105" s="28">
        <f t="shared" si="7"/>
        <v>0</v>
      </c>
      <c r="T105" s="28">
        <f t="shared" si="5"/>
        <v>0</v>
      </c>
    </row>
    <row r="106" spans="1:20" ht="12.75" customHeight="1">
      <c r="A106" s="12" t="s">
        <v>24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R106" s="33">
        <f t="shared" si="6"/>
        <v>0</v>
      </c>
      <c r="S106" s="28">
        <f t="shared" si="7"/>
        <v>0</v>
      </c>
      <c r="T106" s="28">
        <f t="shared" si="5"/>
        <v>0</v>
      </c>
    </row>
    <row r="107" spans="1:20" ht="12.75" customHeight="1">
      <c r="A107" s="12" t="s">
        <v>31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R107" s="33">
        <f t="shared" si="6"/>
        <v>0</v>
      </c>
      <c r="S107" s="28">
        <f t="shared" si="7"/>
        <v>0</v>
      </c>
      <c r="T107" s="28">
        <f t="shared" si="5"/>
        <v>0</v>
      </c>
    </row>
    <row r="108" spans="1:20" ht="12.75" customHeight="1">
      <c r="A108" s="12" t="s">
        <v>80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R108" s="33">
        <f t="shared" si="6"/>
        <v>0</v>
      </c>
      <c r="S108" s="28">
        <f t="shared" si="7"/>
        <v>0</v>
      </c>
      <c r="T108" s="28">
        <f t="shared" si="5"/>
        <v>0</v>
      </c>
    </row>
    <row r="109" spans="1:20" ht="12.75" customHeight="1">
      <c r="A109" s="12" t="s">
        <v>72</v>
      </c>
      <c r="B109" s="27"/>
      <c r="C109" s="27"/>
      <c r="D109" s="27">
        <v>1</v>
      </c>
      <c r="E109" s="27"/>
      <c r="F109" s="27"/>
      <c r="G109" s="27"/>
      <c r="H109" s="27"/>
      <c r="I109" s="27">
        <v>1</v>
      </c>
      <c r="J109" s="27"/>
      <c r="K109" s="27"/>
      <c r="L109" s="27"/>
      <c r="M109" s="27"/>
      <c r="N109" s="27"/>
      <c r="O109" s="27"/>
      <c r="P109" s="27"/>
      <c r="R109" s="33">
        <f t="shared" si="6"/>
        <v>2</v>
      </c>
      <c r="S109" s="28">
        <f t="shared" si="7"/>
        <v>0.13333333333333333</v>
      </c>
      <c r="T109" s="28">
        <f t="shared" si="5"/>
        <v>146.84266666666664</v>
      </c>
    </row>
    <row r="110" spans="1:20" ht="12.75" customHeight="1">
      <c r="A110" s="12" t="s">
        <v>39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R110" s="33">
        <f t="shared" si="6"/>
        <v>0</v>
      </c>
      <c r="S110" s="28">
        <f t="shared" si="7"/>
        <v>0</v>
      </c>
      <c r="T110" s="28">
        <f t="shared" si="5"/>
        <v>0</v>
      </c>
    </row>
    <row r="111" spans="1:20" ht="12.75" customHeight="1">
      <c r="A111" s="12" t="s">
        <v>88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R111" s="33">
        <f t="shared" si="6"/>
        <v>0</v>
      </c>
      <c r="S111" s="28">
        <f t="shared" si="7"/>
        <v>0</v>
      </c>
      <c r="T111" s="28">
        <f t="shared" si="5"/>
        <v>0</v>
      </c>
    </row>
    <row r="112" spans="1:20" s="18" customFormat="1" ht="12.75" customHeight="1">
      <c r="A112" s="11" t="s">
        <v>153</v>
      </c>
      <c r="B112" s="33"/>
      <c r="C112" s="33"/>
      <c r="D112" s="33">
        <v>4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>
        <f t="shared" si="6"/>
        <v>4</v>
      </c>
      <c r="S112" s="28">
        <f t="shared" si="7"/>
        <v>0.26666666666666666</v>
      </c>
      <c r="T112" s="28">
        <f t="shared" si="5"/>
        <v>293.6853333333333</v>
      </c>
    </row>
    <row r="113" spans="1:20" ht="12.75" customHeight="1">
      <c r="A113" s="12" t="s">
        <v>189</v>
      </c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R113" s="33">
        <f t="shared" si="6"/>
        <v>0</v>
      </c>
      <c r="S113" s="28">
        <f t="shared" si="7"/>
        <v>0</v>
      </c>
      <c r="T113" s="28">
        <f t="shared" si="5"/>
        <v>0</v>
      </c>
    </row>
    <row r="114" spans="1:20" ht="12.75" customHeight="1">
      <c r="A114" s="12" t="s">
        <v>104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R114" s="33">
        <f t="shared" si="6"/>
        <v>0</v>
      </c>
      <c r="S114" s="28">
        <f t="shared" si="7"/>
        <v>0</v>
      </c>
      <c r="T114" s="28">
        <f t="shared" si="5"/>
        <v>0</v>
      </c>
    </row>
    <row r="115" spans="1:20" ht="12.75" customHeight="1">
      <c r="A115" s="12" t="s">
        <v>32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R115" s="33">
        <f t="shared" si="6"/>
        <v>0</v>
      </c>
      <c r="S115" s="28">
        <f t="shared" si="7"/>
        <v>0</v>
      </c>
      <c r="T115" s="28">
        <f t="shared" si="5"/>
        <v>0</v>
      </c>
    </row>
    <row r="116" spans="1:20" ht="12.75" customHeight="1">
      <c r="A116" s="12" t="s">
        <v>190</v>
      </c>
      <c r="B116" s="27">
        <v>1</v>
      </c>
      <c r="C116" s="27"/>
      <c r="D116" s="27"/>
      <c r="E116" s="27"/>
      <c r="F116" s="27"/>
      <c r="G116" s="27"/>
      <c r="H116" s="27"/>
      <c r="I116" s="27">
        <v>2</v>
      </c>
      <c r="J116" s="27">
        <v>2</v>
      </c>
      <c r="K116" s="27"/>
      <c r="L116" s="27"/>
      <c r="M116" s="27"/>
      <c r="N116" s="27"/>
      <c r="O116" s="27"/>
      <c r="P116" s="27">
        <v>1</v>
      </c>
      <c r="R116" s="33">
        <f t="shared" si="6"/>
        <v>6</v>
      </c>
      <c r="S116" s="28">
        <f t="shared" si="7"/>
        <v>0.4</v>
      </c>
      <c r="T116" s="28">
        <f t="shared" si="5"/>
        <v>440.528</v>
      </c>
    </row>
    <row r="117" spans="1:20" ht="12.75" customHeight="1">
      <c r="A117" s="12" t="s">
        <v>92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R117" s="33">
        <f t="shared" si="6"/>
        <v>0</v>
      </c>
      <c r="S117" s="28">
        <f t="shared" si="7"/>
        <v>0</v>
      </c>
      <c r="T117" s="28">
        <f t="shared" si="5"/>
        <v>0</v>
      </c>
    </row>
    <row r="118" spans="1:20" ht="12.75" customHeight="1">
      <c r="A118" s="12" t="s">
        <v>37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R118" s="33">
        <f t="shared" si="6"/>
        <v>0</v>
      </c>
      <c r="S118" s="28">
        <f t="shared" si="7"/>
        <v>0</v>
      </c>
      <c r="T118" s="28">
        <f t="shared" si="5"/>
        <v>0</v>
      </c>
    </row>
    <row r="119" spans="1:20" ht="12.75" customHeight="1">
      <c r="A119" s="12" t="s">
        <v>144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R119" s="33">
        <f t="shared" si="6"/>
        <v>0</v>
      </c>
      <c r="S119" s="28">
        <f t="shared" si="7"/>
        <v>0</v>
      </c>
      <c r="T119" s="28">
        <f t="shared" si="5"/>
        <v>0</v>
      </c>
    </row>
    <row r="120" spans="1:20" ht="12.75" customHeight="1">
      <c r="A120" s="12" t="s">
        <v>97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R120" s="33">
        <f t="shared" si="6"/>
        <v>0</v>
      </c>
      <c r="S120" s="28">
        <f t="shared" si="7"/>
        <v>0</v>
      </c>
      <c r="T120" s="28">
        <f t="shared" si="5"/>
        <v>0</v>
      </c>
    </row>
    <row r="121" spans="1:20" ht="12.75" customHeight="1">
      <c r="A121" s="12" t="s">
        <v>47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R121" s="33">
        <f t="shared" si="6"/>
        <v>0</v>
      </c>
      <c r="S121" s="28">
        <f t="shared" si="7"/>
        <v>0</v>
      </c>
      <c r="T121" s="28">
        <f t="shared" si="5"/>
        <v>0</v>
      </c>
    </row>
    <row r="122" spans="1:20" ht="12.75" customHeight="1">
      <c r="A122" s="12" t="s">
        <v>158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R122" s="33">
        <f t="shared" si="6"/>
        <v>0</v>
      </c>
      <c r="S122" s="28">
        <f t="shared" si="7"/>
        <v>0</v>
      </c>
      <c r="T122" s="28">
        <f t="shared" si="5"/>
        <v>0</v>
      </c>
    </row>
    <row r="123" spans="1:20" ht="12.75" customHeight="1">
      <c r="A123" s="12" t="s">
        <v>256</v>
      </c>
      <c r="B123" s="27"/>
      <c r="C123" s="27"/>
      <c r="D123" s="27"/>
      <c r="E123" s="27"/>
      <c r="F123" s="27">
        <v>2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R123" s="33">
        <f t="shared" si="6"/>
        <v>2</v>
      </c>
      <c r="S123" s="28">
        <f t="shared" si="7"/>
        <v>0.13333333333333333</v>
      </c>
      <c r="T123" s="28">
        <f t="shared" si="5"/>
        <v>146.84266666666664</v>
      </c>
    </row>
    <row r="124" spans="1:20" ht="12.75" customHeight="1">
      <c r="A124" s="12" t="s">
        <v>105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R124" s="33">
        <f t="shared" si="6"/>
        <v>0</v>
      </c>
      <c r="S124" s="28">
        <f t="shared" si="7"/>
        <v>0</v>
      </c>
      <c r="T124" s="28">
        <f t="shared" si="5"/>
        <v>0</v>
      </c>
    </row>
    <row r="125" spans="1:20" ht="12.75" customHeight="1">
      <c r="A125" s="12" t="s">
        <v>65</v>
      </c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R125" s="33">
        <f t="shared" si="6"/>
        <v>0</v>
      </c>
      <c r="S125" s="28">
        <f t="shared" si="7"/>
        <v>0</v>
      </c>
      <c r="T125" s="28">
        <f t="shared" si="5"/>
        <v>0</v>
      </c>
    </row>
    <row r="126" spans="1:20" ht="12.75" customHeight="1">
      <c r="A126" s="12" t="s">
        <v>76</v>
      </c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R126" s="33">
        <f t="shared" si="6"/>
        <v>0</v>
      </c>
      <c r="S126" s="28">
        <f t="shared" si="7"/>
        <v>0</v>
      </c>
      <c r="T126" s="28">
        <f t="shared" si="5"/>
        <v>0</v>
      </c>
    </row>
    <row r="127" spans="1:20" ht="12.75" customHeight="1">
      <c r="A127" s="12" t="s">
        <v>152</v>
      </c>
      <c r="B127" s="27"/>
      <c r="C127" s="27"/>
      <c r="D127" s="27">
        <v>1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R127" s="33">
        <f t="shared" si="6"/>
        <v>1</v>
      </c>
      <c r="S127" s="28">
        <f t="shared" si="7"/>
        <v>0.06666666666666667</v>
      </c>
      <c r="T127" s="28">
        <f t="shared" si="5"/>
        <v>73.42133333333332</v>
      </c>
    </row>
    <row r="128" spans="1:20" ht="12.75" customHeight="1">
      <c r="A128" s="12" t="s">
        <v>155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R128" s="33">
        <f t="shared" si="6"/>
        <v>0</v>
      </c>
      <c r="S128" s="28">
        <f t="shared" si="7"/>
        <v>0</v>
      </c>
      <c r="T128" s="28">
        <f t="shared" si="5"/>
        <v>0</v>
      </c>
    </row>
    <row r="129" spans="1:20" ht="12.75" customHeight="1">
      <c r="A129" s="12" t="s">
        <v>103</v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R129" s="33">
        <f t="shared" si="6"/>
        <v>0</v>
      </c>
      <c r="S129" s="28">
        <f t="shared" si="7"/>
        <v>0</v>
      </c>
      <c r="T129" s="28">
        <f t="shared" si="5"/>
        <v>0</v>
      </c>
    </row>
    <row r="130" spans="1:20" ht="12.75" customHeight="1">
      <c r="A130" s="12" t="s">
        <v>191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R130" s="33">
        <f t="shared" si="6"/>
        <v>0</v>
      </c>
      <c r="S130" s="28">
        <f t="shared" si="7"/>
        <v>0</v>
      </c>
      <c r="T130" s="28">
        <f t="shared" si="5"/>
        <v>0</v>
      </c>
    </row>
    <row r="131" spans="1:20" ht="12.75" customHeight="1">
      <c r="A131" s="12" t="s">
        <v>81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R131" s="33">
        <f t="shared" si="6"/>
        <v>0</v>
      </c>
      <c r="S131" s="28">
        <f t="shared" si="7"/>
        <v>0</v>
      </c>
      <c r="T131" s="28">
        <f t="shared" si="5"/>
        <v>0</v>
      </c>
    </row>
    <row r="132" spans="1:20" ht="12.75" customHeight="1">
      <c r="A132" s="12" t="s">
        <v>102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R132" s="33">
        <f t="shared" si="6"/>
        <v>0</v>
      </c>
      <c r="S132" s="28">
        <f t="shared" si="7"/>
        <v>0</v>
      </c>
      <c r="T132" s="28">
        <f t="shared" si="5"/>
        <v>0</v>
      </c>
    </row>
    <row r="133" spans="1:20" ht="12.75" customHeight="1">
      <c r="A133" s="12" t="s">
        <v>90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R133" s="33">
        <f t="shared" si="6"/>
        <v>0</v>
      </c>
      <c r="S133" s="28">
        <f t="shared" si="7"/>
        <v>0</v>
      </c>
      <c r="T133" s="28">
        <f t="shared" si="5"/>
        <v>0</v>
      </c>
    </row>
    <row r="134" spans="1:20" ht="12.75" customHeight="1">
      <c r="A134" s="12" t="s">
        <v>8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R134" s="33">
        <f t="shared" si="6"/>
        <v>0</v>
      </c>
      <c r="S134" s="28">
        <f t="shared" si="7"/>
        <v>0</v>
      </c>
      <c r="T134" s="28">
        <f t="shared" si="5"/>
        <v>0</v>
      </c>
    </row>
    <row r="135" spans="1:20" ht="12.75" customHeight="1">
      <c r="A135" s="12" t="s">
        <v>17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R135" s="33">
        <f t="shared" si="6"/>
        <v>0</v>
      </c>
      <c r="S135" s="28">
        <f t="shared" si="7"/>
        <v>0</v>
      </c>
      <c r="T135" s="28">
        <f aca="true" t="shared" si="8" ref="T135:T170">S135*1101.32</f>
        <v>0</v>
      </c>
    </row>
    <row r="136" spans="1:20" ht="12.75" customHeight="1">
      <c r="A136" s="12" t="s">
        <v>61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R136" s="33">
        <f t="shared" si="6"/>
        <v>0</v>
      </c>
      <c r="S136" s="28">
        <f t="shared" si="7"/>
        <v>0</v>
      </c>
      <c r="T136" s="28">
        <f t="shared" si="8"/>
        <v>0</v>
      </c>
    </row>
    <row r="137" spans="1:20" ht="12.75" customHeight="1">
      <c r="A137" s="12" t="s">
        <v>79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R137" s="33">
        <f t="shared" si="6"/>
        <v>0</v>
      </c>
      <c r="S137" s="28">
        <f t="shared" si="7"/>
        <v>0</v>
      </c>
      <c r="T137" s="28">
        <f t="shared" si="8"/>
        <v>0</v>
      </c>
    </row>
    <row r="138" spans="1:20" ht="12.75" customHeight="1">
      <c r="A138" s="12" t="s">
        <v>46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R138" s="33">
        <f t="shared" si="6"/>
        <v>0</v>
      </c>
      <c r="S138" s="28">
        <f t="shared" si="7"/>
        <v>0</v>
      </c>
      <c r="T138" s="28">
        <f t="shared" si="8"/>
        <v>0</v>
      </c>
    </row>
    <row r="139" spans="1:20" ht="12.75" customHeight="1" thickBot="1">
      <c r="A139" s="12" t="s">
        <v>140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R139" s="43">
        <f t="shared" si="6"/>
        <v>0</v>
      </c>
      <c r="S139" s="59">
        <f t="shared" si="7"/>
        <v>0</v>
      </c>
      <c r="T139" s="59">
        <f t="shared" si="8"/>
        <v>0</v>
      </c>
    </row>
    <row r="140" spans="1:20" ht="12.75" customHeight="1" thickBot="1">
      <c r="A140" s="34" t="s">
        <v>52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R140" s="39"/>
      <c r="S140" s="44"/>
      <c r="T140" s="75">
        <f>SUM(T90:T139)</f>
        <v>1248.1626666666664</v>
      </c>
    </row>
    <row r="141" spans="1:20" ht="12.75" customHeight="1">
      <c r="A141" s="12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R141" s="18"/>
      <c r="S141" s="18"/>
      <c r="T141" s="53"/>
    </row>
    <row r="142" spans="1:20" ht="12.75" customHeight="1">
      <c r="A142" s="12" t="s">
        <v>192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R142" s="18"/>
      <c r="S142" s="18"/>
      <c r="T142" s="53"/>
    </row>
    <row r="143" spans="1:20" ht="12.75" customHeight="1">
      <c r="A143" s="34" t="s">
        <v>193</v>
      </c>
      <c r="B143" s="27">
        <v>1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R143" s="33">
        <f>SUM(B143:P143)</f>
        <v>1</v>
      </c>
      <c r="S143" s="33">
        <f>R143/15</f>
        <v>0.06666666666666667</v>
      </c>
      <c r="T143" s="73">
        <f t="shared" si="8"/>
        <v>73.42133333333332</v>
      </c>
    </row>
    <row r="144" spans="1:20" ht="12.75" customHeight="1">
      <c r="A144" s="12" t="s">
        <v>216</v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R144" s="33">
        <f aca="true" t="shared" si="9" ref="R144:R158">SUM(B144:P144)</f>
        <v>0</v>
      </c>
      <c r="S144" s="33">
        <f aca="true" t="shared" si="10" ref="S144:S158">R144/15</f>
        <v>0</v>
      </c>
      <c r="T144" s="28">
        <f t="shared" si="8"/>
        <v>0</v>
      </c>
    </row>
    <row r="145" spans="1:20" ht="12.75" customHeight="1">
      <c r="A145" s="12" t="s">
        <v>111</v>
      </c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R145" s="33">
        <f t="shared" si="9"/>
        <v>0</v>
      </c>
      <c r="S145" s="33">
        <f t="shared" si="10"/>
        <v>0</v>
      </c>
      <c r="T145" s="28">
        <f t="shared" si="8"/>
        <v>0</v>
      </c>
    </row>
    <row r="146" spans="1:20" ht="12.75" customHeight="1">
      <c r="A146" s="34" t="s">
        <v>217</v>
      </c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R146" s="33">
        <f t="shared" si="9"/>
        <v>0</v>
      </c>
      <c r="S146" s="33">
        <f t="shared" si="10"/>
        <v>0</v>
      </c>
      <c r="T146" s="28">
        <f t="shared" si="8"/>
        <v>0</v>
      </c>
    </row>
    <row r="147" spans="1:20" ht="12.75" customHeight="1">
      <c r="A147" s="12" t="s">
        <v>94</v>
      </c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R147" s="33">
        <f t="shared" si="9"/>
        <v>0</v>
      </c>
      <c r="S147" s="33">
        <f t="shared" si="10"/>
        <v>0</v>
      </c>
      <c r="T147" s="28">
        <f t="shared" si="8"/>
        <v>0</v>
      </c>
    </row>
    <row r="148" spans="1:20" ht="12.75" customHeight="1">
      <c r="A148" s="12" t="s">
        <v>62</v>
      </c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R148" s="33">
        <f t="shared" si="9"/>
        <v>0</v>
      </c>
      <c r="S148" s="33">
        <f t="shared" si="10"/>
        <v>0</v>
      </c>
      <c r="T148" s="28">
        <f t="shared" si="8"/>
        <v>0</v>
      </c>
    </row>
    <row r="149" spans="1:20" ht="12.75" customHeight="1">
      <c r="A149" s="12" t="s">
        <v>218</v>
      </c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R149" s="33">
        <f t="shared" si="9"/>
        <v>0</v>
      </c>
      <c r="S149" s="33">
        <f t="shared" si="10"/>
        <v>0</v>
      </c>
      <c r="T149" s="28">
        <f t="shared" si="8"/>
        <v>0</v>
      </c>
    </row>
    <row r="150" spans="1:20" ht="12.75" customHeight="1">
      <c r="A150" s="12" t="s">
        <v>219</v>
      </c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R150" s="33">
        <f t="shared" si="9"/>
        <v>0</v>
      </c>
      <c r="S150" s="33">
        <f t="shared" si="10"/>
        <v>0</v>
      </c>
      <c r="T150" s="28">
        <f t="shared" si="8"/>
        <v>0</v>
      </c>
    </row>
    <row r="151" spans="1:20" ht="12.75" customHeight="1">
      <c r="A151" s="12" t="s">
        <v>96</v>
      </c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R151" s="33">
        <f t="shared" si="9"/>
        <v>0</v>
      </c>
      <c r="S151" s="33">
        <f t="shared" si="10"/>
        <v>0</v>
      </c>
      <c r="T151" s="28">
        <f t="shared" si="8"/>
        <v>0</v>
      </c>
    </row>
    <row r="152" spans="1:20" ht="12.75" customHeight="1">
      <c r="A152" s="12" t="s">
        <v>93</v>
      </c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R152" s="33">
        <f t="shared" si="9"/>
        <v>0</v>
      </c>
      <c r="S152" s="33">
        <f t="shared" si="10"/>
        <v>0</v>
      </c>
      <c r="T152" s="28">
        <f t="shared" si="8"/>
        <v>0</v>
      </c>
    </row>
    <row r="153" spans="1:20" ht="12.75" customHeight="1">
      <c r="A153" s="12" t="s">
        <v>220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R153" s="33">
        <f t="shared" si="9"/>
        <v>0</v>
      </c>
      <c r="S153" s="33">
        <f t="shared" si="10"/>
        <v>0</v>
      </c>
      <c r="T153" s="28">
        <f t="shared" si="8"/>
        <v>0</v>
      </c>
    </row>
    <row r="154" spans="1:20" ht="12.75" customHeight="1">
      <c r="A154" s="12" t="s">
        <v>221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R154" s="33">
        <f t="shared" si="9"/>
        <v>0</v>
      </c>
      <c r="S154" s="33">
        <f t="shared" si="10"/>
        <v>0</v>
      </c>
      <c r="T154" s="28">
        <f t="shared" si="8"/>
        <v>0</v>
      </c>
    </row>
    <row r="155" spans="1:20" ht="12.75" customHeight="1">
      <c r="A155" s="12" t="s">
        <v>148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R155" s="33">
        <f t="shared" si="9"/>
        <v>0</v>
      </c>
      <c r="S155" s="33">
        <f t="shared" si="10"/>
        <v>0</v>
      </c>
      <c r="T155" s="28">
        <f t="shared" si="8"/>
        <v>0</v>
      </c>
    </row>
    <row r="156" spans="1:20" ht="12.75" customHeight="1">
      <c r="A156" s="12" t="s">
        <v>200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R156" s="33">
        <f t="shared" si="9"/>
        <v>0</v>
      </c>
      <c r="S156" s="33">
        <f t="shared" si="10"/>
        <v>0</v>
      </c>
      <c r="T156" s="28">
        <f t="shared" si="8"/>
        <v>0</v>
      </c>
    </row>
    <row r="157" spans="1:20" ht="12.75" customHeight="1">
      <c r="A157" s="12" t="s">
        <v>201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R157" s="33">
        <f t="shared" si="9"/>
        <v>0</v>
      </c>
      <c r="S157" s="33">
        <f t="shared" si="10"/>
        <v>0</v>
      </c>
      <c r="T157" s="28">
        <f t="shared" si="8"/>
        <v>0</v>
      </c>
    </row>
    <row r="158" spans="1:20" ht="12.75" customHeight="1" thickBot="1">
      <c r="A158" s="12" t="s">
        <v>135</v>
      </c>
      <c r="B158" s="27"/>
      <c r="C158" s="27"/>
      <c r="D158" s="27"/>
      <c r="E158" s="27"/>
      <c r="F158" s="27"/>
      <c r="G158" s="27"/>
      <c r="H158" s="27"/>
      <c r="I158" s="27">
        <v>1</v>
      </c>
      <c r="J158" s="27"/>
      <c r="K158" s="27"/>
      <c r="L158" s="27"/>
      <c r="M158" s="27"/>
      <c r="N158" s="27"/>
      <c r="O158" s="27"/>
      <c r="P158" s="27"/>
      <c r="R158" s="43">
        <f t="shared" si="9"/>
        <v>1</v>
      </c>
      <c r="S158" s="43">
        <f t="shared" si="10"/>
        <v>0.06666666666666667</v>
      </c>
      <c r="T158" s="59">
        <f t="shared" si="8"/>
        <v>73.42133333333332</v>
      </c>
    </row>
    <row r="159" spans="1:20" ht="12.75" customHeight="1" thickBot="1">
      <c r="A159" s="35" t="s">
        <v>53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R159" s="39"/>
      <c r="S159" s="44"/>
      <c r="T159" s="75">
        <f>SUM(T143:T158)</f>
        <v>146.84266666666664</v>
      </c>
    </row>
    <row r="160" spans="1:20" ht="12.75" customHeight="1">
      <c r="A160" s="26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R160" s="18"/>
      <c r="S160" s="18"/>
      <c r="T160" s="53"/>
    </row>
    <row r="161" spans="1:20" ht="12.75" customHeight="1">
      <c r="A161" s="35" t="s">
        <v>9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R161" s="18"/>
      <c r="S161" s="18"/>
      <c r="T161" s="53"/>
    </row>
    <row r="162" spans="1:20" ht="12.75" customHeight="1">
      <c r="A162" s="12" t="s">
        <v>202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R162" s="33">
        <f>SUM(B162:P162)</f>
        <v>0</v>
      </c>
      <c r="S162" s="33">
        <f>R162/15</f>
        <v>0</v>
      </c>
      <c r="T162" s="73">
        <f t="shared" si="8"/>
        <v>0</v>
      </c>
    </row>
    <row r="163" spans="1:20" ht="12.75" customHeight="1">
      <c r="A163" s="12" t="s">
        <v>10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R163" s="33">
        <f aca="true" t="shared" si="11" ref="R163:R170">SUM(B163:P163)</f>
        <v>0</v>
      </c>
      <c r="S163" s="33">
        <f aca="true" t="shared" si="12" ref="S163:S170">R163/15</f>
        <v>0</v>
      </c>
      <c r="T163" s="28">
        <f t="shared" si="8"/>
        <v>0</v>
      </c>
    </row>
    <row r="164" spans="1:20" ht="12.75" customHeight="1">
      <c r="A164" s="30" t="s">
        <v>222</v>
      </c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R164" s="33">
        <f t="shared" si="11"/>
        <v>0</v>
      </c>
      <c r="S164" s="33">
        <f t="shared" si="12"/>
        <v>0</v>
      </c>
      <c r="T164" s="28">
        <f t="shared" si="8"/>
        <v>0</v>
      </c>
    </row>
    <row r="165" spans="1:20" ht="12.75" customHeight="1">
      <c r="A165" s="26" t="s">
        <v>84</v>
      </c>
      <c r="B165" s="27"/>
      <c r="C165" s="27"/>
      <c r="D165" s="27"/>
      <c r="E165" s="27"/>
      <c r="F165" s="27"/>
      <c r="G165" s="27">
        <v>1</v>
      </c>
      <c r="H165" s="27"/>
      <c r="I165" s="27"/>
      <c r="J165" s="27"/>
      <c r="K165" s="27"/>
      <c r="L165" s="27"/>
      <c r="M165" s="27"/>
      <c r="N165" s="27"/>
      <c r="O165" s="27"/>
      <c r="P165" s="27"/>
      <c r="R165" s="33">
        <f t="shared" si="11"/>
        <v>1</v>
      </c>
      <c r="S165" s="33">
        <f t="shared" si="12"/>
        <v>0.06666666666666667</v>
      </c>
      <c r="T165" s="28">
        <f t="shared" si="8"/>
        <v>73.42133333333332</v>
      </c>
    </row>
    <row r="166" spans="1:20" ht="12.75" customHeight="1">
      <c r="A166" s="26" t="s">
        <v>150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R166" s="33">
        <f t="shared" si="11"/>
        <v>0</v>
      </c>
      <c r="S166" s="33">
        <f t="shared" si="12"/>
        <v>0</v>
      </c>
      <c r="T166" s="28">
        <f t="shared" si="8"/>
        <v>0</v>
      </c>
    </row>
    <row r="167" spans="1:20" ht="12.75" customHeight="1">
      <c r="A167" s="26" t="s">
        <v>77</v>
      </c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R167" s="33">
        <f t="shared" si="11"/>
        <v>0</v>
      </c>
      <c r="S167" s="33">
        <f t="shared" si="12"/>
        <v>0</v>
      </c>
      <c r="T167" s="28">
        <f t="shared" si="8"/>
        <v>0</v>
      </c>
    </row>
    <row r="168" spans="1:20" ht="12.75" customHeight="1">
      <c r="A168" s="26" t="s">
        <v>136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R168" s="33">
        <f t="shared" si="11"/>
        <v>0</v>
      </c>
      <c r="S168" s="33">
        <f t="shared" si="12"/>
        <v>0</v>
      </c>
      <c r="T168" s="28">
        <f t="shared" si="8"/>
        <v>0</v>
      </c>
    </row>
    <row r="169" spans="1:20" ht="12.75" customHeight="1">
      <c r="A169" s="26" t="s">
        <v>50</v>
      </c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R169" s="33">
        <f t="shared" si="11"/>
        <v>0</v>
      </c>
      <c r="S169" s="33">
        <f t="shared" si="12"/>
        <v>0</v>
      </c>
      <c r="T169" s="28">
        <f t="shared" si="8"/>
        <v>0</v>
      </c>
    </row>
    <row r="170" spans="1:20" ht="12.75" customHeight="1" thickBot="1">
      <c r="A170" s="26" t="s">
        <v>204</v>
      </c>
      <c r="B170" s="27"/>
      <c r="C170" s="27"/>
      <c r="D170" s="27"/>
      <c r="E170" s="27"/>
      <c r="F170" s="27">
        <v>1</v>
      </c>
      <c r="G170" s="27"/>
      <c r="H170" s="27"/>
      <c r="I170" s="27"/>
      <c r="J170" s="27">
        <v>1</v>
      </c>
      <c r="K170" s="27">
        <v>2</v>
      </c>
      <c r="L170" s="27"/>
      <c r="M170" s="27"/>
      <c r="N170" s="27"/>
      <c r="O170" s="27"/>
      <c r="P170" s="27"/>
      <c r="R170" s="33">
        <f t="shared" si="11"/>
        <v>4</v>
      </c>
      <c r="S170" s="33">
        <f t="shared" si="12"/>
        <v>0.26666666666666666</v>
      </c>
      <c r="T170" s="28">
        <f t="shared" si="8"/>
        <v>293.6853333333333</v>
      </c>
    </row>
    <row r="171" spans="1:20" ht="12.75" customHeight="1" thickBot="1">
      <c r="A171" s="30" t="s">
        <v>54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R171" s="39"/>
      <c r="S171" s="44"/>
      <c r="T171" s="76">
        <f>SUM(T162:T170)</f>
        <v>367.1066666666666</v>
      </c>
    </row>
    <row r="172" ht="12.75" customHeight="1" thickBot="1"/>
    <row r="173" spans="18:20" ht="12.75" customHeight="1" thickBot="1">
      <c r="R173" s="39"/>
      <c r="S173" s="44"/>
      <c r="T173" s="76">
        <f>T171+T159+T140+T87</f>
        <v>8590.296</v>
      </c>
    </row>
  </sheetData>
  <sheetProtection/>
  <printOptions gridLines="1"/>
  <pageMargins left="0.75" right="0.75" top="1" bottom="1" header="0.511811023" footer="0.511811023"/>
  <pageSetup horizontalDpi="600" verticalDpi="600" orientation="portrait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73"/>
  <sheetViews>
    <sheetView zoomScale="75" zoomScaleNormal="75" zoomScalePageLayoutView="0" workbookViewId="0" topLeftCell="A138">
      <selection activeCell="O165" sqref="O165"/>
    </sheetView>
  </sheetViews>
  <sheetFormatPr defaultColWidth="11.421875" defaultRowHeight="12.75" customHeight="1"/>
  <cols>
    <col min="1" max="1" width="23.140625" style="14" customWidth="1"/>
    <col min="2" max="16" width="5.28125" style="14" customWidth="1"/>
    <col min="17" max="17" width="7.421875" style="14" customWidth="1"/>
    <col min="18" max="18" width="5.28125" style="14" customWidth="1"/>
    <col min="19" max="19" width="8.140625" style="15" customWidth="1"/>
    <col min="20" max="20" width="10.421875" style="14" customWidth="1"/>
    <col min="21" max="21" width="35.421875" style="14" customWidth="1"/>
    <col min="22" max="16384" width="11.421875" style="14" customWidth="1"/>
  </cols>
  <sheetData>
    <row r="1" spans="1:12" ht="12.75" customHeight="1">
      <c r="A1" s="13" t="s">
        <v>162</v>
      </c>
      <c r="B1" s="14" t="s">
        <v>14</v>
      </c>
      <c r="L1" s="14" t="s">
        <v>1</v>
      </c>
    </row>
    <row r="2" spans="1:21" s="16" customFormat="1" ht="12.75" customHeight="1">
      <c r="A2" s="16" t="s">
        <v>151</v>
      </c>
      <c r="L2" s="16" t="s">
        <v>2</v>
      </c>
      <c r="Q2" s="16" t="s">
        <v>13</v>
      </c>
      <c r="S2" s="17"/>
      <c r="U2" s="14"/>
    </row>
    <row r="3" spans="12:17" ht="12.75" customHeight="1">
      <c r="L3" s="14" t="s">
        <v>3</v>
      </c>
      <c r="Q3" s="14">
        <v>1101.32</v>
      </c>
    </row>
    <row r="4" spans="1:20" ht="12.75" customHeight="1">
      <c r="A4" s="18"/>
      <c r="B4" s="18" t="s">
        <v>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9"/>
      <c r="T4" s="18"/>
    </row>
    <row r="5" spans="1:20" s="25" customFormat="1" ht="12.75" customHeight="1">
      <c r="A5" s="20" t="s">
        <v>5</v>
      </c>
      <c r="B5" s="21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  <c r="P5" s="22">
        <v>15</v>
      </c>
      <c r="Q5" s="23"/>
      <c r="R5" s="22" t="s">
        <v>6</v>
      </c>
      <c r="S5" s="24" t="s">
        <v>7</v>
      </c>
      <c r="T5" s="22" t="s">
        <v>163</v>
      </c>
    </row>
    <row r="6" spans="1:20" ht="12.75" customHeight="1">
      <c r="A6" s="26" t="s">
        <v>164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R6" s="27">
        <f>SUM(B6:P6)</f>
        <v>0</v>
      </c>
      <c r="S6" s="28">
        <f>(R6/15)</f>
        <v>0</v>
      </c>
      <c r="T6" s="27">
        <f>S6*1101.32</f>
        <v>0</v>
      </c>
    </row>
    <row r="7" spans="1:20" ht="12.75" customHeight="1">
      <c r="A7" s="9" t="s">
        <v>63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R7" s="27">
        <f aca="true" t="shared" si="0" ref="R7:R70">SUM(B7:P7)</f>
        <v>0</v>
      </c>
      <c r="S7" s="28">
        <f aca="true" t="shared" si="1" ref="S7:S70">(R7/15)</f>
        <v>0</v>
      </c>
      <c r="T7" s="27">
        <f aca="true" t="shared" si="2" ref="T7:T70">S7*1101.32</f>
        <v>0</v>
      </c>
    </row>
    <row r="8" spans="1:20" ht="12.75" customHeight="1">
      <c r="A8" s="9" t="s">
        <v>165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R8" s="27">
        <f t="shared" si="0"/>
        <v>0</v>
      </c>
      <c r="S8" s="28">
        <f t="shared" si="1"/>
        <v>0</v>
      </c>
      <c r="T8" s="27">
        <f t="shared" si="2"/>
        <v>0</v>
      </c>
    </row>
    <row r="9" spans="1:20" ht="12.75" customHeight="1">
      <c r="A9" s="9" t="s">
        <v>100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R9" s="27">
        <f t="shared" si="0"/>
        <v>0</v>
      </c>
      <c r="S9" s="28">
        <f t="shared" si="1"/>
        <v>0</v>
      </c>
      <c r="T9" s="27">
        <f t="shared" si="2"/>
        <v>0</v>
      </c>
    </row>
    <row r="10" spans="1:20" ht="12.75" customHeight="1">
      <c r="A10" s="9" t="s">
        <v>25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R10" s="27">
        <f t="shared" si="0"/>
        <v>0</v>
      </c>
      <c r="S10" s="28">
        <f t="shared" si="1"/>
        <v>0</v>
      </c>
      <c r="T10" s="27">
        <f t="shared" si="2"/>
        <v>0</v>
      </c>
    </row>
    <row r="11" spans="1:20" ht="12.75" customHeight="1">
      <c r="A11" s="10" t="s">
        <v>166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R11" s="27">
        <f t="shared" si="0"/>
        <v>0</v>
      </c>
      <c r="S11" s="28">
        <f t="shared" si="1"/>
        <v>0</v>
      </c>
      <c r="T11" s="27">
        <f t="shared" si="2"/>
        <v>0</v>
      </c>
    </row>
    <row r="12" spans="1:20" ht="12.75" customHeight="1">
      <c r="A12" s="14" t="s">
        <v>87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R12" s="27">
        <f t="shared" si="0"/>
        <v>0</v>
      </c>
      <c r="S12" s="28">
        <f t="shared" si="1"/>
        <v>0</v>
      </c>
      <c r="T12" s="27">
        <f t="shared" si="2"/>
        <v>0</v>
      </c>
    </row>
    <row r="13" spans="1:20" ht="12.75" customHeight="1">
      <c r="A13" s="9" t="s">
        <v>20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R13" s="27">
        <f t="shared" si="0"/>
        <v>0</v>
      </c>
      <c r="S13" s="28">
        <f t="shared" si="1"/>
        <v>0</v>
      </c>
      <c r="T13" s="27">
        <f t="shared" si="2"/>
        <v>0</v>
      </c>
    </row>
    <row r="14" spans="1:20" ht="12.75" customHeight="1">
      <c r="A14" s="9" t="s">
        <v>205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R14" s="27">
        <f t="shared" si="0"/>
        <v>0</v>
      </c>
      <c r="S14" s="28">
        <f t="shared" si="1"/>
        <v>0</v>
      </c>
      <c r="T14" s="27">
        <f t="shared" si="2"/>
        <v>0</v>
      </c>
    </row>
    <row r="15" spans="1:20" ht="12.75" customHeight="1">
      <c r="A15" s="9" t="s">
        <v>167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R15" s="27">
        <f t="shared" si="0"/>
        <v>0</v>
      </c>
      <c r="S15" s="28">
        <f t="shared" si="1"/>
        <v>0</v>
      </c>
      <c r="T15" s="27">
        <f t="shared" si="2"/>
        <v>0</v>
      </c>
    </row>
    <row r="16" spans="1:20" ht="12.75" customHeight="1">
      <c r="A16" s="9" t="s">
        <v>168</v>
      </c>
      <c r="B16" s="27"/>
      <c r="C16" s="27">
        <v>1</v>
      </c>
      <c r="D16" s="27"/>
      <c r="E16" s="27">
        <v>1</v>
      </c>
      <c r="F16" s="27"/>
      <c r="G16" s="27"/>
      <c r="H16" s="27"/>
      <c r="I16" s="27"/>
      <c r="J16" s="27"/>
      <c r="K16" s="27"/>
      <c r="L16" s="27"/>
      <c r="M16" s="27">
        <v>1</v>
      </c>
      <c r="N16" s="27"/>
      <c r="O16" s="27"/>
      <c r="P16" s="27"/>
      <c r="R16" s="27">
        <f t="shared" si="0"/>
        <v>3</v>
      </c>
      <c r="S16" s="28">
        <f t="shared" si="1"/>
        <v>0.2</v>
      </c>
      <c r="T16" s="27">
        <f t="shared" si="2"/>
        <v>220.264</v>
      </c>
    </row>
    <row r="17" spans="1:20" ht="12.75" customHeight="1">
      <c r="A17" s="9" t="s">
        <v>169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R17" s="27">
        <f t="shared" si="0"/>
        <v>0</v>
      </c>
      <c r="S17" s="28">
        <f t="shared" si="1"/>
        <v>0</v>
      </c>
      <c r="T17" s="27">
        <f t="shared" si="2"/>
        <v>0</v>
      </c>
    </row>
    <row r="18" spans="1:20" ht="12.75" customHeight="1">
      <c r="A18" s="9" t="s">
        <v>83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R18" s="27">
        <f t="shared" si="0"/>
        <v>0</v>
      </c>
      <c r="S18" s="28">
        <f t="shared" si="1"/>
        <v>0</v>
      </c>
      <c r="T18" s="27">
        <f t="shared" si="2"/>
        <v>0</v>
      </c>
    </row>
    <row r="19" spans="1:20" ht="12.75" customHeight="1">
      <c r="A19" s="9" t="s">
        <v>64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R19" s="27">
        <f t="shared" si="0"/>
        <v>0</v>
      </c>
      <c r="S19" s="28">
        <f t="shared" si="1"/>
        <v>0</v>
      </c>
      <c r="T19" s="27">
        <f t="shared" si="2"/>
        <v>0</v>
      </c>
    </row>
    <row r="20" spans="1:20" ht="12.75" customHeight="1">
      <c r="A20" s="9" t="s">
        <v>170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R20" s="27">
        <f t="shared" si="0"/>
        <v>0</v>
      </c>
      <c r="S20" s="28">
        <f t="shared" si="1"/>
        <v>0</v>
      </c>
      <c r="T20" s="27">
        <f t="shared" si="2"/>
        <v>0</v>
      </c>
    </row>
    <row r="21" spans="1:20" ht="12.75" customHeight="1">
      <c r="A21" s="9" t="s">
        <v>171</v>
      </c>
      <c r="B21" s="27"/>
      <c r="C21" s="27">
        <v>2</v>
      </c>
      <c r="D21" s="27"/>
      <c r="E21" s="27"/>
      <c r="F21" s="27"/>
      <c r="G21" s="27"/>
      <c r="H21" s="27"/>
      <c r="I21" s="27">
        <v>2</v>
      </c>
      <c r="J21" s="27"/>
      <c r="K21" s="27">
        <v>2</v>
      </c>
      <c r="L21" s="27"/>
      <c r="M21" s="27">
        <v>2</v>
      </c>
      <c r="N21" s="27"/>
      <c r="O21" s="27">
        <v>4</v>
      </c>
      <c r="P21" s="27"/>
      <c r="R21" s="27">
        <f t="shared" si="0"/>
        <v>12</v>
      </c>
      <c r="S21" s="28">
        <f t="shared" si="1"/>
        <v>0.8</v>
      </c>
      <c r="T21" s="27">
        <f t="shared" si="2"/>
        <v>881.056</v>
      </c>
    </row>
    <row r="22" spans="1:20" ht="12.75" customHeight="1">
      <c r="A22" s="9" t="s">
        <v>141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R22" s="27">
        <f t="shared" si="0"/>
        <v>0</v>
      </c>
      <c r="S22" s="28">
        <f t="shared" si="1"/>
        <v>0</v>
      </c>
      <c r="T22" s="27">
        <f t="shared" si="2"/>
        <v>0</v>
      </c>
    </row>
    <row r="23" spans="1:20" ht="12.75" customHeight="1">
      <c r="A23" s="9" t="s">
        <v>44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R23" s="27">
        <f t="shared" si="0"/>
        <v>0</v>
      </c>
      <c r="S23" s="28">
        <f t="shared" si="1"/>
        <v>0</v>
      </c>
      <c r="T23" s="27">
        <f t="shared" si="2"/>
        <v>0</v>
      </c>
    </row>
    <row r="24" spans="1:20" ht="12.75" customHeight="1">
      <c r="A24" s="9" t="s">
        <v>36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R24" s="27">
        <f t="shared" si="0"/>
        <v>0</v>
      </c>
      <c r="S24" s="28">
        <f t="shared" si="1"/>
        <v>0</v>
      </c>
      <c r="T24" s="27">
        <f t="shared" si="2"/>
        <v>0</v>
      </c>
    </row>
    <row r="25" spans="1:20" ht="12.75" customHeight="1">
      <c r="A25" s="9" t="s">
        <v>82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R25" s="27">
        <f t="shared" si="0"/>
        <v>0</v>
      </c>
      <c r="S25" s="28">
        <f t="shared" si="1"/>
        <v>0</v>
      </c>
      <c r="T25" s="27">
        <f t="shared" si="2"/>
        <v>0</v>
      </c>
    </row>
    <row r="26" spans="1:20" ht="12.75" customHeight="1">
      <c r="A26" s="10" t="s">
        <v>101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R26" s="27">
        <f t="shared" si="0"/>
        <v>0</v>
      </c>
      <c r="S26" s="28">
        <f t="shared" si="1"/>
        <v>0</v>
      </c>
      <c r="T26" s="27">
        <f t="shared" si="2"/>
        <v>0</v>
      </c>
    </row>
    <row r="27" spans="1:20" ht="12.75" customHeight="1">
      <c r="A27" s="10" t="s">
        <v>26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R27" s="27">
        <f t="shared" si="0"/>
        <v>0</v>
      </c>
      <c r="S27" s="28">
        <f t="shared" si="1"/>
        <v>0</v>
      </c>
      <c r="T27" s="27">
        <f t="shared" si="2"/>
        <v>0</v>
      </c>
    </row>
    <row r="28" spans="1:20" ht="12.75" customHeight="1">
      <c r="A28" s="10" t="s">
        <v>89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R28" s="27">
        <f t="shared" si="0"/>
        <v>0</v>
      </c>
      <c r="S28" s="28">
        <f t="shared" si="1"/>
        <v>0</v>
      </c>
      <c r="T28" s="27">
        <f t="shared" si="2"/>
        <v>0</v>
      </c>
    </row>
    <row r="29" spans="1:20" ht="12.75" customHeight="1">
      <c r="A29" s="10" t="s">
        <v>74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R29" s="27">
        <f t="shared" si="0"/>
        <v>0</v>
      </c>
      <c r="S29" s="28">
        <f t="shared" si="1"/>
        <v>0</v>
      </c>
      <c r="T29" s="27">
        <f t="shared" si="2"/>
        <v>0</v>
      </c>
    </row>
    <row r="30" spans="1:20" ht="12.75" customHeight="1">
      <c r="A30" s="10" t="s">
        <v>16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R30" s="27">
        <f t="shared" si="0"/>
        <v>0</v>
      </c>
      <c r="S30" s="28">
        <f t="shared" si="1"/>
        <v>0</v>
      </c>
      <c r="T30" s="27">
        <f t="shared" si="2"/>
        <v>0</v>
      </c>
    </row>
    <row r="31" spans="1:20" ht="12.75" customHeight="1">
      <c r="A31" s="9" t="s">
        <v>85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R31" s="27">
        <f t="shared" si="0"/>
        <v>0</v>
      </c>
      <c r="S31" s="28">
        <f t="shared" si="1"/>
        <v>0</v>
      </c>
      <c r="T31" s="27">
        <f t="shared" si="2"/>
        <v>0</v>
      </c>
    </row>
    <row r="32" spans="1:20" ht="12.75" customHeight="1">
      <c r="A32" s="10" t="s">
        <v>161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R32" s="27">
        <f t="shared" si="0"/>
        <v>0</v>
      </c>
      <c r="S32" s="28">
        <f t="shared" si="1"/>
        <v>0</v>
      </c>
      <c r="T32" s="27">
        <f t="shared" si="2"/>
        <v>0</v>
      </c>
    </row>
    <row r="33" spans="1:20" ht="12.75" customHeight="1">
      <c r="A33" s="10" t="s">
        <v>107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R33" s="27">
        <f t="shared" si="0"/>
        <v>0</v>
      </c>
      <c r="S33" s="28">
        <f t="shared" si="1"/>
        <v>0</v>
      </c>
      <c r="T33" s="27">
        <f t="shared" si="2"/>
        <v>0</v>
      </c>
    </row>
    <row r="34" spans="1:20" ht="12.75" customHeight="1">
      <c r="A34" s="10" t="s">
        <v>159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R34" s="27">
        <f t="shared" si="0"/>
        <v>0</v>
      </c>
      <c r="S34" s="28">
        <f t="shared" si="1"/>
        <v>0</v>
      </c>
      <c r="T34" s="27">
        <f t="shared" si="2"/>
        <v>0</v>
      </c>
    </row>
    <row r="35" spans="1:20" ht="12.75" customHeight="1">
      <c r="A35" s="14" t="s">
        <v>172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R35" s="27">
        <f t="shared" si="0"/>
        <v>0</v>
      </c>
      <c r="S35" s="28">
        <f t="shared" si="1"/>
        <v>0</v>
      </c>
      <c r="T35" s="27">
        <f t="shared" si="2"/>
        <v>0</v>
      </c>
    </row>
    <row r="36" spans="1:20" ht="12.75" customHeight="1">
      <c r="A36" s="10" t="s">
        <v>19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R36" s="27">
        <f t="shared" si="0"/>
        <v>0</v>
      </c>
      <c r="S36" s="28">
        <f t="shared" si="1"/>
        <v>0</v>
      </c>
      <c r="T36" s="27">
        <f t="shared" si="2"/>
        <v>0</v>
      </c>
    </row>
    <row r="37" spans="1:20" ht="12.75" customHeight="1">
      <c r="A37" s="10" t="s">
        <v>67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R37" s="27">
        <f t="shared" si="0"/>
        <v>0</v>
      </c>
      <c r="S37" s="28">
        <f t="shared" si="1"/>
        <v>0</v>
      </c>
      <c r="T37" s="27">
        <f t="shared" si="2"/>
        <v>0</v>
      </c>
    </row>
    <row r="38" spans="1:20" ht="12.75" customHeight="1">
      <c r="A38" s="9" t="s">
        <v>28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R38" s="27">
        <f t="shared" si="0"/>
        <v>0</v>
      </c>
      <c r="S38" s="28">
        <f t="shared" si="1"/>
        <v>0</v>
      </c>
      <c r="T38" s="27">
        <f t="shared" si="2"/>
        <v>0</v>
      </c>
    </row>
    <row r="39" spans="1:20" ht="12.75" customHeight="1">
      <c r="A39" s="9" t="s">
        <v>173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R39" s="27">
        <f t="shared" si="0"/>
        <v>0</v>
      </c>
      <c r="S39" s="28">
        <f t="shared" si="1"/>
        <v>0</v>
      </c>
      <c r="T39" s="27">
        <f t="shared" si="2"/>
        <v>0</v>
      </c>
    </row>
    <row r="40" spans="1:20" ht="12.75" customHeight="1">
      <c r="A40" s="9" t="s">
        <v>60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R40" s="27">
        <f t="shared" si="0"/>
        <v>0</v>
      </c>
      <c r="S40" s="28">
        <f t="shared" si="1"/>
        <v>0</v>
      </c>
      <c r="T40" s="27">
        <f t="shared" si="2"/>
        <v>0</v>
      </c>
    </row>
    <row r="41" spans="1:20" ht="12.75" customHeight="1">
      <c r="A41" s="9" t="s">
        <v>98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R41" s="27">
        <f t="shared" si="0"/>
        <v>0</v>
      </c>
      <c r="S41" s="28">
        <f t="shared" si="1"/>
        <v>0</v>
      </c>
      <c r="T41" s="27">
        <f t="shared" si="2"/>
        <v>0</v>
      </c>
    </row>
    <row r="42" spans="1:20" ht="12.75" customHeight="1">
      <c r="A42" s="9" t="s">
        <v>58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R42" s="27">
        <f t="shared" si="0"/>
        <v>0</v>
      </c>
      <c r="S42" s="28">
        <f t="shared" si="1"/>
        <v>0</v>
      </c>
      <c r="T42" s="27">
        <f t="shared" si="2"/>
        <v>0</v>
      </c>
    </row>
    <row r="43" spans="1:20" ht="12.75" customHeight="1">
      <c r="A43" s="9" t="s">
        <v>59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R43" s="27">
        <f t="shared" si="0"/>
        <v>0</v>
      </c>
      <c r="S43" s="28">
        <f t="shared" si="1"/>
        <v>0</v>
      </c>
      <c r="T43" s="27">
        <f t="shared" si="2"/>
        <v>0</v>
      </c>
    </row>
    <row r="44" spans="1:20" ht="12.75" customHeight="1">
      <c r="A44" s="9" t="s">
        <v>174</v>
      </c>
      <c r="B44" s="27">
        <v>17</v>
      </c>
      <c r="C44" s="27">
        <v>7</v>
      </c>
      <c r="D44" s="27">
        <v>25</v>
      </c>
      <c r="E44" s="27">
        <v>2</v>
      </c>
      <c r="F44" s="27">
        <v>3</v>
      </c>
      <c r="G44" s="27">
        <v>1</v>
      </c>
      <c r="H44" s="27">
        <v>9</v>
      </c>
      <c r="I44" s="27">
        <v>6</v>
      </c>
      <c r="J44" s="27">
        <v>1</v>
      </c>
      <c r="K44" s="27">
        <v>6</v>
      </c>
      <c r="L44" s="27"/>
      <c r="M44" s="27">
        <v>1</v>
      </c>
      <c r="N44" s="27">
        <v>1</v>
      </c>
      <c r="O44" s="27">
        <v>1</v>
      </c>
      <c r="P44" s="27">
        <v>8</v>
      </c>
      <c r="R44" s="27">
        <f t="shared" si="0"/>
        <v>88</v>
      </c>
      <c r="S44" s="28">
        <f t="shared" si="1"/>
        <v>5.866666666666666</v>
      </c>
      <c r="T44" s="27">
        <f t="shared" si="2"/>
        <v>6461.077333333333</v>
      </c>
    </row>
    <row r="45" spans="1:20" ht="12.75" customHeight="1">
      <c r="A45" s="9" t="s">
        <v>38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R45" s="27">
        <f t="shared" si="0"/>
        <v>0</v>
      </c>
      <c r="S45" s="28">
        <f t="shared" si="1"/>
        <v>0</v>
      </c>
      <c r="T45" s="27">
        <f t="shared" si="2"/>
        <v>0</v>
      </c>
    </row>
    <row r="46" spans="1:20" ht="12.75" customHeight="1">
      <c r="A46" s="9" t="s">
        <v>154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R46" s="27">
        <f t="shared" si="0"/>
        <v>0</v>
      </c>
      <c r="S46" s="28">
        <f t="shared" si="1"/>
        <v>0</v>
      </c>
      <c r="T46" s="27">
        <f t="shared" si="2"/>
        <v>0</v>
      </c>
    </row>
    <row r="47" spans="1:20" ht="12.75" customHeight="1">
      <c r="A47" s="9" t="s">
        <v>110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R47" s="27">
        <f t="shared" si="0"/>
        <v>0</v>
      </c>
      <c r="S47" s="28">
        <f t="shared" si="1"/>
        <v>0</v>
      </c>
      <c r="T47" s="27">
        <f t="shared" si="2"/>
        <v>0</v>
      </c>
    </row>
    <row r="48" spans="1:20" ht="12.75" customHeight="1">
      <c r="A48" s="9" t="s">
        <v>175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R48" s="27">
        <f t="shared" si="0"/>
        <v>0</v>
      </c>
      <c r="S48" s="28">
        <f t="shared" si="1"/>
        <v>0</v>
      </c>
      <c r="T48" s="27">
        <f t="shared" si="2"/>
        <v>0</v>
      </c>
    </row>
    <row r="49" spans="1:20" ht="12.75" customHeight="1">
      <c r="A49" s="9" t="s">
        <v>99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R49" s="27">
        <f t="shared" si="0"/>
        <v>0</v>
      </c>
      <c r="S49" s="28">
        <f t="shared" si="1"/>
        <v>0</v>
      </c>
      <c r="T49" s="27">
        <f t="shared" si="2"/>
        <v>0</v>
      </c>
    </row>
    <row r="50" spans="1:20" ht="12.75" customHeight="1">
      <c r="A50" s="9" t="s">
        <v>71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R50" s="27">
        <f t="shared" si="0"/>
        <v>0</v>
      </c>
      <c r="S50" s="28">
        <f t="shared" si="1"/>
        <v>0</v>
      </c>
      <c r="T50" s="27">
        <f t="shared" si="2"/>
        <v>0</v>
      </c>
    </row>
    <row r="51" spans="1:20" ht="12.75" customHeight="1">
      <c r="A51" s="9" t="s">
        <v>42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>
        <v>1</v>
      </c>
      <c r="R51" s="27">
        <f t="shared" si="0"/>
        <v>1</v>
      </c>
      <c r="S51" s="28">
        <f t="shared" si="1"/>
        <v>0.06666666666666667</v>
      </c>
      <c r="T51" s="27">
        <f t="shared" si="2"/>
        <v>73.42133333333332</v>
      </c>
    </row>
    <row r="52" spans="1:20" ht="12.75" customHeight="1">
      <c r="A52" s="9" t="s">
        <v>176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R52" s="27">
        <f t="shared" si="0"/>
        <v>0</v>
      </c>
      <c r="S52" s="28">
        <f t="shared" si="1"/>
        <v>0</v>
      </c>
      <c r="T52" s="27">
        <f t="shared" si="2"/>
        <v>0</v>
      </c>
    </row>
    <row r="53" spans="1:20" ht="12.75" customHeight="1">
      <c r="A53" s="9" t="s">
        <v>177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R53" s="27">
        <f t="shared" si="0"/>
        <v>0</v>
      </c>
      <c r="S53" s="28">
        <f t="shared" si="1"/>
        <v>0</v>
      </c>
      <c r="T53" s="27">
        <f t="shared" si="2"/>
        <v>0</v>
      </c>
    </row>
    <row r="54" spans="1:20" ht="12.75" customHeight="1">
      <c r="A54" s="18" t="s">
        <v>23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R54" s="27">
        <f t="shared" si="0"/>
        <v>0</v>
      </c>
      <c r="S54" s="28">
        <f t="shared" si="1"/>
        <v>0</v>
      </c>
      <c r="T54" s="27">
        <f t="shared" si="2"/>
        <v>0</v>
      </c>
    </row>
    <row r="55" spans="1:20" ht="12.75" customHeight="1">
      <c r="A55" s="18" t="s">
        <v>108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R55" s="27">
        <f t="shared" si="0"/>
        <v>0</v>
      </c>
      <c r="S55" s="28">
        <f t="shared" si="1"/>
        <v>0</v>
      </c>
      <c r="T55" s="27">
        <f t="shared" si="2"/>
        <v>0</v>
      </c>
    </row>
    <row r="56" spans="1:20" ht="12.75" customHeight="1">
      <c r="A56" s="18" t="s">
        <v>68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R56" s="27">
        <f t="shared" si="0"/>
        <v>0</v>
      </c>
      <c r="S56" s="28">
        <f t="shared" si="1"/>
        <v>0</v>
      </c>
      <c r="T56" s="27">
        <f t="shared" si="2"/>
        <v>0</v>
      </c>
    </row>
    <row r="57" spans="1:20" ht="12.75" customHeight="1">
      <c r="A57" s="18" t="s">
        <v>157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R57" s="27">
        <f t="shared" si="0"/>
        <v>0</v>
      </c>
      <c r="S57" s="28">
        <f t="shared" si="1"/>
        <v>0</v>
      </c>
      <c r="T57" s="27">
        <f t="shared" si="2"/>
        <v>0</v>
      </c>
    </row>
    <row r="58" spans="1:20" ht="12.75" customHeight="1">
      <c r="A58" s="18" t="s">
        <v>73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R58" s="27">
        <f t="shared" si="0"/>
        <v>0</v>
      </c>
      <c r="S58" s="28">
        <f t="shared" si="1"/>
        <v>0</v>
      </c>
      <c r="T58" s="27">
        <f t="shared" si="2"/>
        <v>0</v>
      </c>
    </row>
    <row r="59" spans="1:20" ht="12.75" customHeight="1">
      <c r="A59" s="9" t="s">
        <v>178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R59" s="27">
        <f t="shared" si="0"/>
        <v>0</v>
      </c>
      <c r="S59" s="28">
        <f t="shared" si="1"/>
        <v>0</v>
      </c>
      <c r="T59" s="27">
        <f t="shared" si="2"/>
        <v>0</v>
      </c>
    </row>
    <row r="60" spans="1:20" ht="12.75" customHeight="1">
      <c r="A60" s="9" t="s">
        <v>15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R60" s="27">
        <f t="shared" si="0"/>
        <v>0</v>
      </c>
      <c r="S60" s="28">
        <f t="shared" si="1"/>
        <v>0</v>
      </c>
      <c r="T60" s="27">
        <f t="shared" si="2"/>
        <v>0</v>
      </c>
    </row>
    <row r="61" spans="1:20" ht="12.75" customHeight="1">
      <c r="A61" s="9" t="s">
        <v>70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R61" s="27">
        <f t="shared" si="0"/>
        <v>0</v>
      </c>
      <c r="S61" s="28">
        <f t="shared" si="1"/>
        <v>0</v>
      </c>
      <c r="T61" s="27">
        <f t="shared" si="2"/>
        <v>0</v>
      </c>
    </row>
    <row r="62" spans="1:20" ht="12.75" customHeight="1">
      <c r="A62" s="9" t="s">
        <v>179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R62" s="27">
        <f t="shared" si="0"/>
        <v>0</v>
      </c>
      <c r="S62" s="28">
        <f t="shared" si="1"/>
        <v>0</v>
      </c>
      <c r="T62" s="27">
        <f t="shared" si="2"/>
        <v>0</v>
      </c>
    </row>
    <row r="63" spans="1:20" ht="12.75" customHeight="1">
      <c r="A63" s="9" t="s">
        <v>33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R63" s="27">
        <f t="shared" si="0"/>
        <v>0</v>
      </c>
      <c r="S63" s="28">
        <f t="shared" si="1"/>
        <v>0</v>
      </c>
      <c r="T63" s="27">
        <f t="shared" si="2"/>
        <v>0</v>
      </c>
    </row>
    <row r="64" spans="1:20" ht="12.75" customHeight="1">
      <c r="A64" s="9" t="s">
        <v>180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R64" s="27">
        <f t="shared" si="0"/>
        <v>0</v>
      </c>
      <c r="S64" s="28">
        <f t="shared" si="1"/>
        <v>0</v>
      </c>
      <c r="T64" s="27">
        <f t="shared" si="2"/>
        <v>0</v>
      </c>
    </row>
    <row r="65" spans="1:20" ht="12.75" customHeight="1">
      <c r="A65" s="9" t="s">
        <v>29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R65" s="27">
        <f t="shared" si="0"/>
        <v>0</v>
      </c>
      <c r="S65" s="28">
        <f t="shared" si="1"/>
        <v>0</v>
      </c>
      <c r="T65" s="27">
        <f t="shared" si="2"/>
        <v>0</v>
      </c>
    </row>
    <row r="66" spans="1:20" ht="12.75" customHeight="1">
      <c r="A66" s="9" t="s">
        <v>49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R66" s="27">
        <f t="shared" si="0"/>
        <v>0</v>
      </c>
      <c r="S66" s="28">
        <f t="shared" si="1"/>
        <v>0</v>
      </c>
      <c r="T66" s="27">
        <f t="shared" si="2"/>
        <v>0</v>
      </c>
    </row>
    <row r="67" spans="1:20" ht="12.75" customHeight="1">
      <c r="A67" s="9" t="s">
        <v>181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R67" s="27">
        <f t="shared" si="0"/>
        <v>0</v>
      </c>
      <c r="S67" s="28">
        <f t="shared" si="1"/>
        <v>0</v>
      </c>
      <c r="T67" s="27">
        <f t="shared" si="2"/>
        <v>0</v>
      </c>
    </row>
    <row r="68" spans="1:20" ht="12.75" customHeight="1">
      <c r="A68" s="9" t="s">
        <v>147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R68" s="27">
        <f t="shared" si="0"/>
        <v>0</v>
      </c>
      <c r="S68" s="28">
        <f t="shared" si="1"/>
        <v>0</v>
      </c>
      <c r="T68" s="27">
        <f t="shared" si="2"/>
        <v>0</v>
      </c>
    </row>
    <row r="69" spans="1:20" ht="12.75" customHeight="1">
      <c r="A69" s="9" t="s">
        <v>40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R69" s="27">
        <f t="shared" si="0"/>
        <v>0</v>
      </c>
      <c r="S69" s="28">
        <f t="shared" si="1"/>
        <v>0</v>
      </c>
      <c r="T69" s="27">
        <f t="shared" si="2"/>
        <v>0</v>
      </c>
    </row>
    <row r="70" spans="1:20" ht="12.75" customHeight="1">
      <c r="A70" s="9" t="s">
        <v>182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R70" s="27">
        <f t="shared" si="0"/>
        <v>0</v>
      </c>
      <c r="S70" s="28">
        <f t="shared" si="1"/>
        <v>0</v>
      </c>
      <c r="T70" s="27">
        <f t="shared" si="2"/>
        <v>0</v>
      </c>
    </row>
    <row r="71" spans="1:20" ht="12.75" customHeight="1">
      <c r="A71" s="10" t="s">
        <v>35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R71" s="27">
        <f aca="true" t="shared" si="3" ref="R71:R135">SUM(B71:P71)</f>
        <v>0</v>
      </c>
      <c r="S71" s="28">
        <f aca="true" t="shared" si="4" ref="S71:S135">(R71/15)</f>
        <v>0</v>
      </c>
      <c r="T71" s="27">
        <f aca="true" t="shared" si="5" ref="T71:T134">S71*1101.32</f>
        <v>0</v>
      </c>
    </row>
    <row r="72" spans="1:20" ht="12.75" customHeight="1">
      <c r="A72" s="10" t="s">
        <v>86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R72" s="27">
        <f t="shared" si="3"/>
        <v>0</v>
      </c>
      <c r="S72" s="28">
        <f t="shared" si="4"/>
        <v>0</v>
      </c>
      <c r="T72" s="27">
        <f t="shared" si="5"/>
        <v>0</v>
      </c>
    </row>
    <row r="73" spans="1:20" ht="12.75" customHeight="1">
      <c r="A73" s="10" t="s">
        <v>27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R73" s="27">
        <f t="shared" si="3"/>
        <v>0</v>
      </c>
      <c r="S73" s="28">
        <f t="shared" si="4"/>
        <v>0</v>
      </c>
      <c r="T73" s="27">
        <f t="shared" si="5"/>
        <v>0</v>
      </c>
    </row>
    <row r="74" spans="1:20" ht="12.75" customHeight="1">
      <c r="A74" s="10" t="s">
        <v>109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R74" s="27">
        <f t="shared" si="3"/>
        <v>0</v>
      </c>
      <c r="S74" s="28">
        <f t="shared" si="4"/>
        <v>0</v>
      </c>
      <c r="T74" s="27">
        <f t="shared" si="5"/>
        <v>0</v>
      </c>
    </row>
    <row r="75" spans="1:20" ht="12.75" customHeight="1">
      <c r="A75" s="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R75" s="27">
        <f t="shared" si="3"/>
        <v>0</v>
      </c>
      <c r="S75" s="28">
        <f t="shared" si="4"/>
        <v>0</v>
      </c>
      <c r="T75" s="27">
        <f t="shared" si="5"/>
        <v>0</v>
      </c>
    </row>
    <row r="76" spans="1:20" ht="12.75" customHeight="1">
      <c r="A76" s="9" t="s">
        <v>45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R76" s="27">
        <f t="shared" si="3"/>
        <v>0</v>
      </c>
      <c r="S76" s="28">
        <f t="shared" si="4"/>
        <v>0</v>
      </c>
      <c r="T76" s="27">
        <f t="shared" si="5"/>
        <v>0</v>
      </c>
    </row>
    <row r="77" spans="1:20" ht="12.75" customHeight="1">
      <c r="A77" s="10" t="s">
        <v>109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R77" s="27">
        <f t="shared" si="3"/>
        <v>0</v>
      </c>
      <c r="S77" s="28">
        <f t="shared" si="4"/>
        <v>0</v>
      </c>
      <c r="T77" s="27">
        <f t="shared" si="5"/>
        <v>0</v>
      </c>
    </row>
    <row r="78" spans="1:20" ht="12.75" customHeight="1">
      <c r="A78" s="14" t="s">
        <v>21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R78" s="27">
        <f t="shared" si="3"/>
        <v>0</v>
      </c>
      <c r="S78" s="28">
        <f t="shared" si="4"/>
        <v>0</v>
      </c>
      <c r="T78" s="27">
        <f t="shared" si="5"/>
        <v>0</v>
      </c>
    </row>
    <row r="79" spans="1:20" ht="12.75" customHeight="1">
      <c r="A79" s="10" t="s">
        <v>149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R79" s="27">
        <f t="shared" si="3"/>
        <v>0</v>
      </c>
      <c r="S79" s="28">
        <f t="shared" si="4"/>
        <v>0</v>
      </c>
      <c r="T79" s="27">
        <f t="shared" si="5"/>
        <v>0</v>
      </c>
    </row>
    <row r="80" spans="1:20" ht="12.75" customHeight="1">
      <c r="A80" s="10" t="s">
        <v>137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R80" s="27">
        <f t="shared" si="3"/>
        <v>0</v>
      </c>
      <c r="S80" s="28">
        <f t="shared" si="4"/>
        <v>0</v>
      </c>
      <c r="T80" s="27">
        <f t="shared" si="5"/>
        <v>0</v>
      </c>
    </row>
    <row r="81" spans="1:20" ht="12.75" customHeight="1">
      <c r="A81" s="14" t="s">
        <v>22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R81" s="27">
        <f t="shared" si="3"/>
        <v>0</v>
      </c>
      <c r="S81" s="28">
        <f t="shared" si="4"/>
        <v>0</v>
      </c>
      <c r="T81" s="27">
        <f t="shared" si="5"/>
        <v>0</v>
      </c>
    </row>
    <row r="82" spans="1:20" ht="12.75" customHeight="1">
      <c r="A82" s="9" t="s">
        <v>183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R82" s="27">
        <f t="shared" si="3"/>
        <v>0</v>
      </c>
      <c r="S82" s="28">
        <f t="shared" si="4"/>
        <v>0</v>
      </c>
      <c r="T82" s="27">
        <f t="shared" si="5"/>
        <v>0</v>
      </c>
    </row>
    <row r="83" spans="1:20" ht="12.75" customHeight="1">
      <c r="A83" s="10" t="s">
        <v>160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R83" s="27">
        <f t="shared" si="3"/>
        <v>0</v>
      </c>
      <c r="S83" s="28">
        <f t="shared" si="4"/>
        <v>0</v>
      </c>
      <c r="T83" s="27">
        <f t="shared" si="5"/>
        <v>0</v>
      </c>
    </row>
    <row r="84" spans="1:20" ht="12.75" customHeight="1">
      <c r="A84" s="10" t="s">
        <v>30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R84" s="27">
        <f t="shared" si="3"/>
        <v>0</v>
      </c>
      <c r="S84" s="28">
        <f t="shared" si="4"/>
        <v>0</v>
      </c>
      <c r="T84" s="27">
        <f t="shared" si="5"/>
        <v>0</v>
      </c>
    </row>
    <row r="85" spans="1:20" ht="12.75" customHeight="1">
      <c r="A85" s="9" t="s">
        <v>184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R85" s="27">
        <f t="shared" si="3"/>
        <v>0</v>
      </c>
      <c r="S85" s="28">
        <f t="shared" si="4"/>
        <v>0</v>
      </c>
      <c r="T85" s="27">
        <f t="shared" si="5"/>
        <v>0</v>
      </c>
    </row>
    <row r="86" spans="1:20" ht="12.75" customHeight="1">
      <c r="A86" s="26" t="s">
        <v>57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>
        <v>1</v>
      </c>
      <c r="O86" s="27"/>
      <c r="P86" s="27"/>
      <c r="R86" s="27">
        <f t="shared" si="3"/>
        <v>1</v>
      </c>
      <c r="S86" s="28">
        <f t="shared" si="4"/>
        <v>0.06666666666666667</v>
      </c>
      <c r="T86" s="28">
        <f t="shared" si="5"/>
        <v>73.42133333333332</v>
      </c>
    </row>
    <row r="87" spans="1:20" ht="12.75" customHeight="1">
      <c r="A87" s="30" t="s">
        <v>51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R87" s="31"/>
      <c r="S87" s="32"/>
      <c r="T87" s="28"/>
    </row>
    <row r="88" spans="1:20" ht="12.75" customHeight="1">
      <c r="A88" s="30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R88" s="31"/>
      <c r="S88" s="32"/>
      <c r="T88" s="28"/>
    </row>
    <row r="89" spans="1:20" ht="12.75" customHeight="1">
      <c r="A89" s="30" t="s">
        <v>185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R89" s="31"/>
      <c r="S89" s="32"/>
      <c r="T89" s="28"/>
    </row>
    <row r="90" spans="1:20" ht="12.75" customHeight="1">
      <c r="A90" s="26" t="s">
        <v>91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R90" s="27">
        <f t="shared" si="3"/>
        <v>0</v>
      </c>
      <c r="S90" s="28">
        <f t="shared" si="4"/>
        <v>0</v>
      </c>
      <c r="T90" s="28">
        <f t="shared" si="5"/>
        <v>0</v>
      </c>
    </row>
    <row r="91" spans="1:20" ht="12.75" customHeight="1">
      <c r="A91" s="26" t="s">
        <v>186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R91" s="27">
        <f t="shared" si="3"/>
        <v>0</v>
      </c>
      <c r="S91" s="28">
        <f t="shared" si="4"/>
        <v>0</v>
      </c>
      <c r="T91" s="28">
        <f t="shared" si="5"/>
        <v>0</v>
      </c>
    </row>
    <row r="92" spans="1:20" ht="12.75" customHeight="1">
      <c r="A92" s="26" t="s">
        <v>156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R92" s="27">
        <f t="shared" si="3"/>
        <v>0</v>
      </c>
      <c r="S92" s="28">
        <f t="shared" si="4"/>
        <v>0</v>
      </c>
      <c r="T92" s="28">
        <f t="shared" si="5"/>
        <v>0</v>
      </c>
    </row>
    <row r="93" spans="1:20" ht="12.75" customHeight="1">
      <c r="A93" s="26" t="s">
        <v>106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R93" s="27">
        <f t="shared" si="3"/>
        <v>0</v>
      </c>
      <c r="S93" s="28">
        <f t="shared" si="4"/>
        <v>0</v>
      </c>
      <c r="T93" s="28">
        <f t="shared" si="5"/>
        <v>0</v>
      </c>
    </row>
    <row r="94" spans="1:20" ht="12.75" customHeight="1">
      <c r="A94" s="12" t="s">
        <v>69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R94" s="27">
        <f t="shared" si="3"/>
        <v>0</v>
      </c>
      <c r="S94" s="28">
        <f t="shared" si="4"/>
        <v>0</v>
      </c>
      <c r="T94" s="28">
        <f t="shared" si="5"/>
        <v>0</v>
      </c>
    </row>
    <row r="95" spans="1:20" ht="12.75" customHeight="1">
      <c r="A95" s="12" t="s">
        <v>43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R95" s="27">
        <f t="shared" si="3"/>
        <v>0</v>
      </c>
      <c r="S95" s="28">
        <f t="shared" si="4"/>
        <v>0</v>
      </c>
      <c r="T95" s="28">
        <f t="shared" si="5"/>
        <v>0</v>
      </c>
    </row>
    <row r="96" spans="1:20" ht="12.75" customHeight="1">
      <c r="A96" s="12" t="s">
        <v>41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R96" s="27">
        <f t="shared" si="3"/>
        <v>0</v>
      </c>
      <c r="S96" s="28">
        <f t="shared" si="4"/>
        <v>0</v>
      </c>
      <c r="T96" s="28">
        <f t="shared" si="5"/>
        <v>0</v>
      </c>
    </row>
    <row r="97" spans="1:20" ht="12.75" customHeight="1">
      <c r="A97" s="12" t="s">
        <v>187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R97" s="27">
        <f t="shared" si="3"/>
        <v>0</v>
      </c>
      <c r="S97" s="28">
        <f t="shared" si="4"/>
        <v>0</v>
      </c>
      <c r="T97" s="28">
        <f t="shared" si="5"/>
        <v>0</v>
      </c>
    </row>
    <row r="98" spans="1:20" ht="12.75" customHeight="1">
      <c r="A98" s="12" t="s">
        <v>78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R98" s="27">
        <f t="shared" si="3"/>
        <v>0</v>
      </c>
      <c r="S98" s="28">
        <f t="shared" si="4"/>
        <v>0</v>
      </c>
      <c r="T98" s="28">
        <f t="shared" si="5"/>
        <v>0</v>
      </c>
    </row>
    <row r="99" spans="1:20" ht="12.75" customHeight="1">
      <c r="A99" s="14" t="s">
        <v>188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R99" s="27">
        <f t="shared" si="3"/>
        <v>0</v>
      </c>
      <c r="S99" s="28">
        <f t="shared" si="4"/>
        <v>0</v>
      </c>
      <c r="T99" s="28">
        <f t="shared" si="5"/>
        <v>0</v>
      </c>
    </row>
    <row r="100" spans="1:20" ht="12.75" customHeight="1">
      <c r="A100" s="11" t="s">
        <v>142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R100" s="27">
        <f t="shared" si="3"/>
        <v>0</v>
      </c>
      <c r="S100" s="28">
        <f t="shared" si="4"/>
        <v>0</v>
      </c>
      <c r="T100" s="28">
        <f t="shared" si="5"/>
        <v>0</v>
      </c>
    </row>
    <row r="101" spans="1:20" ht="12.75" customHeight="1">
      <c r="A101" s="11" t="s">
        <v>146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R101" s="27">
        <f t="shared" si="3"/>
        <v>0</v>
      </c>
      <c r="S101" s="28">
        <f t="shared" si="4"/>
        <v>0</v>
      </c>
      <c r="T101" s="28">
        <f t="shared" si="5"/>
        <v>0</v>
      </c>
    </row>
    <row r="102" spans="1:20" ht="12.75" customHeight="1">
      <c r="A102" s="12" t="s">
        <v>75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R102" s="27">
        <f t="shared" si="3"/>
        <v>0</v>
      </c>
      <c r="S102" s="28">
        <f t="shared" si="4"/>
        <v>0</v>
      </c>
      <c r="T102" s="28">
        <f t="shared" si="5"/>
        <v>0</v>
      </c>
    </row>
    <row r="103" spans="1:20" ht="12.75" customHeight="1">
      <c r="A103" s="12" t="s">
        <v>48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R103" s="27">
        <f t="shared" si="3"/>
        <v>0</v>
      </c>
      <c r="S103" s="28">
        <f t="shared" si="4"/>
        <v>0</v>
      </c>
      <c r="T103" s="28">
        <f t="shared" si="5"/>
        <v>0</v>
      </c>
    </row>
    <row r="104" spans="1:20" ht="12.75" customHeight="1">
      <c r="A104" s="12" t="s">
        <v>139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R104" s="27">
        <f t="shared" si="3"/>
        <v>0</v>
      </c>
      <c r="S104" s="28">
        <f t="shared" si="4"/>
        <v>0</v>
      </c>
      <c r="T104" s="28">
        <f t="shared" si="5"/>
        <v>0</v>
      </c>
    </row>
    <row r="105" spans="1:20" ht="12.75" customHeight="1">
      <c r="A105" s="12" t="s">
        <v>34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R105" s="27">
        <f t="shared" si="3"/>
        <v>0</v>
      </c>
      <c r="S105" s="28">
        <f t="shared" si="4"/>
        <v>0</v>
      </c>
      <c r="T105" s="28">
        <f t="shared" si="5"/>
        <v>0</v>
      </c>
    </row>
    <row r="106" spans="1:20" ht="12.75" customHeight="1">
      <c r="A106" s="12" t="s">
        <v>24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R106" s="27">
        <f t="shared" si="3"/>
        <v>0</v>
      </c>
      <c r="S106" s="28">
        <f t="shared" si="4"/>
        <v>0</v>
      </c>
      <c r="T106" s="28">
        <f t="shared" si="5"/>
        <v>0</v>
      </c>
    </row>
    <row r="107" spans="1:20" ht="12.75" customHeight="1">
      <c r="A107" s="12" t="s">
        <v>31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R107" s="27">
        <f t="shared" si="3"/>
        <v>0</v>
      </c>
      <c r="S107" s="28">
        <f t="shared" si="4"/>
        <v>0</v>
      </c>
      <c r="T107" s="28">
        <f t="shared" si="5"/>
        <v>0</v>
      </c>
    </row>
    <row r="108" spans="1:20" ht="12.75" customHeight="1">
      <c r="A108" s="12" t="s">
        <v>80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R108" s="27">
        <f t="shared" si="3"/>
        <v>0</v>
      </c>
      <c r="S108" s="28">
        <f t="shared" si="4"/>
        <v>0</v>
      </c>
      <c r="T108" s="28">
        <f t="shared" si="5"/>
        <v>0</v>
      </c>
    </row>
    <row r="109" spans="1:20" ht="12.75" customHeight="1">
      <c r="A109" s="12" t="s">
        <v>72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R109" s="27">
        <f t="shared" si="3"/>
        <v>0</v>
      </c>
      <c r="S109" s="28">
        <f t="shared" si="4"/>
        <v>0</v>
      </c>
      <c r="T109" s="28">
        <f t="shared" si="5"/>
        <v>0</v>
      </c>
    </row>
    <row r="110" spans="1:20" ht="12.75" customHeight="1">
      <c r="A110" s="12" t="s">
        <v>39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R110" s="27">
        <f t="shared" si="3"/>
        <v>0</v>
      </c>
      <c r="S110" s="28">
        <f t="shared" si="4"/>
        <v>0</v>
      </c>
      <c r="T110" s="28">
        <f t="shared" si="5"/>
        <v>0</v>
      </c>
    </row>
    <row r="111" spans="1:20" ht="12.75" customHeight="1">
      <c r="A111" s="12" t="s">
        <v>88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R111" s="27">
        <f t="shared" si="3"/>
        <v>0</v>
      </c>
      <c r="S111" s="28">
        <f t="shared" si="4"/>
        <v>0</v>
      </c>
      <c r="T111" s="28">
        <f t="shared" si="5"/>
        <v>0</v>
      </c>
    </row>
    <row r="112" spans="1:20" s="18" customFormat="1" ht="12.75" customHeight="1">
      <c r="A112" s="11" t="s">
        <v>153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R112" s="27">
        <f t="shared" si="3"/>
        <v>0</v>
      </c>
      <c r="S112" s="28">
        <f t="shared" si="4"/>
        <v>0</v>
      </c>
      <c r="T112" s="28">
        <f t="shared" si="5"/>
        <v>0</v>
      </c>
    </row>
    <row r="113" spans="1:20" ht="12.75" customHeight="1">
      <c r="A113" s="12" t="s">
        <v>189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R113" s="27">
        <f t="shared" si="3"/>
        <v>0</v>
      </c>
      <c r="S113" s="28">
        <f t="shared" si="4"/>
        <v>0</v>
      </c>
      <c r="T113" s="28">
        <f t="shared" si="5"/>
        <v>0</v>
      </c>
    </row>
    <row r="114" spans="1:20" ht="12.75" customHeight="1">
      <c r="A114" s="12" t="s">
        <v>104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R114" s="27">
        <f t="shared" si="3"/>
        <v>0</v>
      </c>
      <c r="S114" s="28">
        <f t="shared" si="4"/>
        <v>0</v>
      </c>
      <c r="T114" s="28">
        <f t="shared" si="5"/>
        <v>0</v>
      </c>
    </row>
    <row r="115" spans="1:20" ht="12.75" customHeight="1">
      <c r="A115" s="12" t="s">
        <v>32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R115" s="27">
        <f t="shared" si="3"/>
        <v>0</v>
      </c>
      <c r="S115" s="28">
        <f t="shared" si="4"/>
        <v>0</v>
      </c>
      <c r="T115" s="28">
        <f t="shared" si="5"/>
        <v>0</v>
      </c>
    </row>
    <row r="116" spans="1:20" ht="12.75" customHeight="1">
      <c r="A116" s="12" t="s">
        <v>190</v>
      </c>
      <c r="B116" s="27"/>
      <c r="C116" s="27"/>
      <c r="D116" s="27">
        <v>1</v>
      </c>
      <c r="E116" s="27"/>
      <c r="F116" s="27"/>
      <c r="G116" s="27">
        <v>1</v>
      </c>
      <c r="H116" s="27"/>
      <c r="I116" s="27"/>
      <c r="J116" s="27">
        <v>1</v>
      </c>
      <c r="K116" s="27">
        <v>1</v>
      </c>
      <c r="L116" s="27">
        <v>1</v>
      </c>
      <c r="M116" s="27"/>
      <c r="N116" s="27"/>
      <c r="O116" s="27"/>
      <c r="P116" s="27"/>
      <c r="R116" s="27">
        <f t="shared" si="3"/>
        <v>5</v>
      </c>
      <c r="S116" s="28">
        <f t="shared" si="4"/>
        <v>0.3333333333333333</v>
      </c>
      <c r="T116" s="28">
        <f t="shared" si="5"/>
        <v>367.1066666666666</v>
      </c>
    </row>
    <row r="117" spans="1:20" ht="12.75" customHeight="1">
      <c r="A117" s="12" t="s">
        <v>92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R117" s="27">
        <f t="shared" si="3"/>
        <v>0</v>
      </c>
      <c r="S117" s="28">
        <f t="shared" si="4"/>
        <v>0</v>
      </c>
      <c r="T117" s="28">
        <f t="shared" si="5"/>
        <v>0</v>
      </c>
    </row>
    <row r="118" spans="1:20" ht="12.75" customHeight="1">
      <c r="A118" s="12" t="s">
        <v>37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R118" s="27">
        <f t="shared" si="3"/>
        <v>0</v>
      </c>
      <c r="S118" s="28">
        <f t="shared" si="4"/>
        <v>0</v>
      </c>
      <c r="T118" s="28">
        <f t="shared" si="5"/>
        <v>0</v>
      </c>
    </row>
    <row r="119" spans="1:20" ht="12.75" customHeight="1">
      <c r="A119" s="12" t="s">
        <v>144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R119" s="27">
        <f t="shared" si="3"/>
        <v>0</v>
      </c>
      <c r="S119" s="28">
        <f t="shared" si="4"/>
        <v>0</v>
      </c>
      <c r="T119" s="28">
        <f t="shared" si="5"/>
        <v>0</v>
      </c>
    </row>
    <row r="120" spans="1:20" ht="12.75" customHeight="1">
      <c r="A120" s="12" t="s">
        <v>97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R120" s="27">
        <f t="shared" si="3"/>
        <v>0</v>
      </c>
      <c r="S120" s="28">
        <f t="shared" si="4"/>
        <v>0</v>
      </c>
      <c r="T120" s="28">
        <f t="shared" si="5"/>
        <v>0</v>
      </c>
    </row>
    <row r="121" spans="1:20" ht="12.75" customHeight="1">
      <c r="A121" s="12" t="s">
        <v>47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R121" s="27">
        <f t="shared" si="3"/>
        <v>0</v>
      </c>
      <c r="S121" s="28">
        <f t="shared" si="4"/>
        <v>0</v>
      </c>
      <c r="T121" s="28">
        <f t="shared" si="5"/>
        <v>0</v>
      </c>
    </row>
    <row r="122" spans="1:20" ht="12.75" customHeight="1">
      <c r="A122" s="12" t="s">
        <v>158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R122" s="27">
        <f t="shared" si="3"/>
        <v>0</v>
      </c>
      <c r="S122" s="28">
        <f t="shared" si="4"/>
        <v>0</v>
      </c>
      <c r="T122" s="28">
        <f t="shared" si="5"/>
        <v>0</v>
      </c>
    </row>
    <row r="123" spans="1:20" ht="12.75" customHeight="1">
      <c r="A123" s="12" t="s">
        <v>256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R123" s="27"/>
      <c r="S123" s="28"/>
      <c r="T123" s="28">
        <f t="shared" si="5"/>
        <v>0</v>
      </c>
    </row>
    <row r="124" spans="1:20" ht="12.75" customHeight="1">
      <c r="A124" s="12" t="s">
        <v>105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R124" s="27">
        <f t="shared" si="3"/>
        <v>0</v>
      </c>
      <c r="S124" s="28">
        <f t="shared" si="4"/>
        <v>0</v>
      </c>
      <c r="T124" s="28">
        <f t="shared" si="5"/>
        <v>0</v>
      </c>
    </row>
    <row r="125" spans="1:20" ht="12.75" customHeight="1">
      <c r="A125" s="12" t="s">
        <v>65</v>
      </c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R125" s="27">
        <f t="shared" si="3"/>
        <v>0</v>
      </c>
      <c r="S125" s="28">
        <f t="shared" si="4"/>
        <v>0</v>
      </c>
      <c r="T125" s="28">
        <f t="shared" si="5"/>
        <v>0</v>
      </c>
    </row>
    <row r="126" spans="1:20" ht="12.75" customHeight="1">
      <c r="A126" s="12" t="s">
        <v>76</v>
      </c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R126" s="27">
        <f t="shared" si="3"/>
        <v>0</v>
      </c>
      <c r="S126" s="28">
        <f t="shared" si="4"/>
        <v>0</v>
      </c>
      <c r="T126" s="28">
        <f t="shared" si="5"/>
        <v>0</v>
      </c>
    </row>
    <row r="127" spans="1:20" ht="12.75" customHeight="1">
      <c r="A127" s="12" t="s">
        <v>152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R127" s="27">
        <f t="shared" si="3"/>
        <v>0</v>
      </c>
      <c r="S127" s="28">
        <f t="shared" si="4"/>
        <v>0</v>
      </c>
      <c r="T127" s="28">
        <f t="shared" si="5"/>
        <v>0</v>
      </c>
    </row>
    <row r="128" spans="1:20" ht="12.75" customHeight="1">
      <c r="A128" s="12" t="s">
        <v>155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R128" s="27">
        <f t="shared" si="3"/>
        <v>0</v>
      </c>
      <c r="S128" s="28">
        <f t="shared" si="4"/>
        <v>0</v>
      </c>
      <c r="T128" s="28">
        <f t="shared" si="5"/>
        <v>0</v>
      </c>
    </row>
    <row r="129" spans="1:20" ht="12.75" customHeight="1">
      <c r="A129" s="12" t="s">
        <v>103</v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R129" s="27">
        <f t="shared" si="3"/>
        <v>0</v>
      </c>
      <c r="S129" s="28">
        <f t="shared" si="4"/>
        <v>0</v>
      </c>
      <c r="T129" s="28">
        <f t="shared" si="5"/>
        <v>0</v>
      </c>
    </row>
    <row r="130" spans="1:20" ht="12.75" customHeight="1">
      <c r="A130" s="12" t="s">
        <v>191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R130" s="27">
        <f t="shared" si="3"/>
        <v>0</v>
      </c>
      <c r="S130" s="28">
        <f t="shared" si="4"/>
        <v>0</v>
      </c>
      <c r="T130" s="28">
        <f t="shared" si="5"/>
        <v>0</v>
      </c>
    </row>
    <row r="131" spans="1:20" ht="12.75" customHeight="1">
      <c r="A131" s="12" t="s">
        <v>81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R131" s="27">
        <f t="shared" si="3"/>
        <v>0</v>
      </c>
      <c r="S131" s="28">
        <f t="shared" si="4"/>
        <v>0</v>
      </c>
      <c r="T131" s="28">
        <f t="shared" si="5"/>
        <v>0</v>
      </c>
    </row>
    <row r="132" spans="1:20" ht="12.75" customHeight="1">
      <c r="A132" s="12" t="s">
        <v>66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R132" s="27">
        <f t="shared" si="3"/>
        <v>0</v>
      </c>
      <c r="S132" s="28">
        <f t="shared" si="4"/>
        <v>0</v>
      </c>
      <c r="T132" s="28">
        <f t="shared" si="5"/>
        <v>0</v>
      </c>
    </row>
    <row r="133" spans="1:20" ht="12.75" customHeight="1">
      <c r="A133" s="12" t="s">
        <v>90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R133" s="27">
        <f t="shared" si="3"/>
        <v>0</v>
      </c>
      <c r="S133" s="28">
        <f t="shared" si="4"/>
        <v>0</v>
      </c>
      <c r="T133" s="28">
        <f t="shared" si="5"/>
        <v>0</v>
      </c>
    </row>
    <row r="134" spans="1:20" ht="12.75" customHeight="1">
      <c r="A134" s="12" t="s">
        <v>8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R134" s="27">
        <f t="shared" si="3"/>
        <v>0</v>
      </c>
      <c r="S134" s="28">
        <f t="shared" si="4"/>
        <v>0</v>
      </c>
      <c r="T134" s="28">
        <f t="shared" si="5"/>
        <v>0</v>
      </c>
    </row>
    <row r="135" spans="1:20" ht="12.75" customHeight="1">
      <c r="A135" s="12" t="s">
        <v>17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R135" s="27">
        <f t="shared" si="3"/>
        <v>0</v>
      </c>
      <c r="S135" s="28">
        <f t="shared" si="4"/>
        <v>0</v>
      </c>
      <c r="T135" s="28">
        <f aca="true" t="shared" si="6" ref="T135:T170">S135*1101.32</f>
        <v>0</v>
      </c>
    </row>
    <row r="136" spans="1:20" ht="12.75" customHeight="1">
      <c r="A136" s="12" t="s">
        <v>61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R136" s="27">
        <f aca="true" t="shared" si="7" ref="R136:R170">SUM(B136:P136)</f>
        <v>0</v>
      </c>
      <c r="S136" s="28">
        <f aca="true" t="shared" si="8" ref="S136:S170">(R136/15)</f>
        <v>0</v>
      </c>
      <c r="T136" s="28">
        <f t="shared" si="6"/>
        <v>0</v>
      </c>
    </row>
    <row r="137" spans="1:20" ht="12.75" customHeight="1">
      <c r="A137" s="12" t="s">
        <v>79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R137" s="27">
        <f t="shared" si="7"/>
        <v>0</v>
      </c>
      <c r="S137" s="28">
        <f t="shared" si="8"/>
        <v>0</v>
      </c>
      <c r="T137" s="28">
        <f t="shared" si="6"/>
        <v>0</v>
      </c>
    </row>
    <row r="138" spans="1:20" ht="12.75" customHeight="1">
      <c r="A138" s="12" t="s">
        <v>46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R138" s="27">
        <f t="shared" si="7"/>
        <v>0</v>
      </c>
      <c r="S138" s="28">
        <f t="shared" si="8"/>
        <v>0</v>
      </c>
      <c r="T138" s="28">
        <f t="shared" si="6"/>
        <v>0</v>
      </c>
    </row>
    <row r="139" spans="1:20" ht="12.75" customHeight="1">
      <c r="A139" s="12" t="s">
        <v>140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R139" s="27">
        <f t="shared" si="7"/>
        <v>0</v>
      </c>
      <c r="S139" s="28">
        <f t="shared" si="8"/>
        <v>0</v>
      </c>
      <c r="T139" s="28">
        <f t="shared" si="6"/>
        <v>0</v>
      </c>
    </row>
    <row r="140" spans="1:20" ht="12.75" customHeight="1">
      <c r="A140" s="34" t="s">
        <v>52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R140" s="31"/>
      <c r="S140" s="32"/>
      <c r="T140" s="28"/>
    </row>
    <row r="141" spans="1:20" ht="12.75" customHeight="1">
      <c r="A141" s="12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R141" s="31"/>
      <c r="S141" s="32"/>
      <c r="T141" s="28"/>
    </row>
    <row r="142" spans="1:20" ht="12.75" customHeight="1">
      <c r="A142" s="12" t="s">
        <v>192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R142" s="31"/>
      <c r="S142" s="32"/>
      <c r="T142" s="28"/>
    </row>
    <row r="143" spans="1:20" ht="12.75" customHeight="1">
      <c r="A143" s="34" t="s">
        <v>193</v>
      </c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>
        <v>1</v>
      </c>
      <c r="O143" s="27"/>
      <c r="P143" s="27">
        <v>2</v>
      </c>
      <c r="R143" s="27">
        <f t="shared" si="7"/>
        <v>3</v>
      </c>
      <c r="S143" s="28">
        <f t="shared" si="8"/>
        <v>0.2</v>
      </c>
      <c r="T143" s="28">
        <f t="shared" si="6"/>
        <v>220.264</v>
      </c>
    </row>
    <row r="144" spans="1:20" ht="12.75" customHeight="1">
      <c r="A144" s="12" t="s">
        <v>194</v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R144" s="27">
        <f t="shared" si="7"/>
        <v>0</v>
      </c>
      <c r="S144" s="28">
        <f t="shared" si="8"/>
        <v>0</v>
      </c>
      <c r="T144" s="28">
        <f t="shared" si="6"/>
        <v>0</v>
      </c>
    </row>
    <row r="145" spans="1:20" ht="12.75" customHeight="1">
      <c r="A145" s="12" t="s">
        <v>111</v>
      </c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R145" s="27">
        <f t="shared" si="7"/>
        <v>0</v>
      </c>
      <c r="S145" s="28">
        <f t="shared" si="8"/>
        <v>0</v>
      </c>
      <c r="T145" s="28">
        <f t="shared" si="6"/>
        <v>0</v>
      </c>
    </row>
    <row r="146" spans="1:20" ht="12.75" customHeight="1">
      <c r="A146" s="34" t="s">
        <v>195</v>
      </c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R146" s="27">
        <f t="shared" si="7"/>
        <v>0</v>
      </c>
      <c r="S146" s="28">
        <f t="shared" si="8"/>
        <v>0</v>
      </c>
      <c r="T146" s="28">
        <f t="shared" si="6"/>
        <v>0</v>
      </c>
    </row>
    <row r="147" spans="1:20" ht="12.75" customHeight="1">
      <c r="A147" s="12" t="s">
        <v>94</v>
      </c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R147" s="27">
        <f t="shared" si="7"/>
        <v>0</v>
      </c>
      <c r="S147" s="28">
        <f t="shared" si="8"/>
        <v>0</v>
      </c>
      <c r="T147" s="28">
        <f t="shared" si="6"/>
        <v>0</v>
      </c>
    </row>
    <row r="148" spans="1:20" ht="12.75" customHeight="1">
      <c r="A148" s="12" t="s">
        <v>62</v>
      </c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R148" s="27">
        <f t="shared" si="7"/>
        <v>0</v>
      </c>
      <c r="S148" s="28">
        <f t="shared" si="8"/>
        <v>0</v>
      </c>
      <c r="T148" s="28">
        <f t="shared" si="6"/>
        <v>0</v>
      </c>
    </row>
    <row r="149" spans="1:20" ht="12.75" customHeight="1">
      <c r="A149" s="12" t="s">
        <v>196</v>
      </c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R149" s="27">
        <f t="shared" si="7"/>
        <v>0</v>
      </c>
      <c r="S149" s="28">
        <f t="shared" si="8"/>
        <v>0</v>
      </c>
      <c r="T149" s="28">
        <f t="shared" si="6"/>
        <v>0</v>
      </c>
    </row>
    <row r="150" spans="1:20" ht="12.75" customHeight="1">
      <c r="A150" s="12" t="s">
        <v>197</v>
      </c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R150" s="27">
        <f t="shared" si="7"/>
        <v>0</v>
      </c>
      <c r="S150" s="28">
        <f t="shared" si="8"/>
        <v>0</v>
      </c>
      <c r="T150" s="28">
        <f t="shared" si="6"/>
        <v>0</v>
      </c>
    </row>
    <row r="151" spans="1:20" ht="12.75" customHeight="1">
      <c r="A151" s="12" t="s">
        <v>96</v>
      </c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>
        <v>1</v>
      </c>
      <c r="R151" s="27">
        <f t="shared" si="7"/>
        <v>1</v>
      </c>
      <c r="S151" s="28">
        <f t="shared" si="8"/>
        <v>0.06666666666666667</v>
      </c>
      <c r="T151" s="28">
        <f t="shared" si="6"/>
        <v>73.42133333333332</v>
      </c>
    </row>
    <row r="152" spans="1:20" ht="12.75" customHeight="1">
      <c r="A152" s="12" t="s">
        <v>93</v>
      </c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R152" s="27">
        <f t="shared" si="7"/>
        <v>0</v>
      </c>
      <c r="S152" s="28">
        <f t="shared" si="8"/>
        <v>0</v>
      </c>
      <c r="T152" s="28">
        <f t="shared" si="6"/>
        <v>0</v>
      </c>
    </row>
    <row r="153" spans="1:20" ht="12.75" customHeight="1">
      <c r="A153" s="12" t="s">
        <v>198</v>
      </c>
      <c r="B153" s="27">
        <v>1</v>
      </c>
      <c r="C153" s="27"/>
      <c r="D153" s="27"/>
      <c r="E153" s="27">
        <v>1</v>
      </c>
      <c r="F153" s="27">
        <v>2</v>
      </c>
      <c r="G153" s="27"/>
      <c r="H153" s="27"/>
      <c r="I153" s="27"/>
      <c r="J153" s="27">
        <v>1</v>
      </c>
      <c r="K153" s="27">
        <v>1</v>
      </c>
      <c r="L153" s="27"/>
      <c r="M153" s="27"/>
      <c r="N153" s="27"/>
      <c r="O153" s="27"/>
      <c r="P153" s="27"/>
      <c r="R153" s="27">
        <f t="shared" si="7"/>
        <v>6</v>
      </c>
      <c r="S153" s="28">
        <f t="shared" si="8"/>
        <v>0.4</v>
      </c>
      <c r="T153" s="28">
        <f t="shared" si="6"/>
        <v>440.528</v>
      </c>
    </row>
    <row r="154" spans="1:20" ht="12.75" customHeight="1">
      <c r="A154" s="12" t="s">
        <v>199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R154" s="27">
        <f t="shared" si="7"/>
        <v>0</v>
      </c>
      <c r="S154" s="28">
        <f t="shared" si="8"/>
        <v>0</v>
      </c>
      <c r="T154" s="28">
        <f t="shared" si="6"/>
        <v>0</v>
      </c>
    </row>
    <row r="155" spans="1:20" ht="12.75" customHeight="1">
      <c r="A155" s="12" t="s">
        <v>148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R155" s="27">
        <f t="shared" si="7"/>
        <v>0</v>
      </c>
      <c r="S155" s="28">
        <f t="shared" si="8"/>
        <v>0</v>
      </c>
      <c r="T155" s="28">
        <f t="shared" si="6"/>
        <v>0</v>
      </c>
    </row>
    <row r="156" spans="1:20" ht="12.75" customHeight="1">
      <c r="A156" s="12" t="s">
        <v>200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R156" s="27">
        <f t="shared" si="7"/>
        <v>0</v>
      </c>
      <c r="S156" s="28">
        <f t="shared" si="8"/>
        <v>0</v>
      </c>
      <c r="T156" s="28">
        <f t="shared" si="6"/>
        <v>0</v>
      </c>
    </row>
    <row r="157" spans="1:20" ht="12.75" customHeight="1">
      <c r="A157" s="12" t="s">
        <v>201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R157" s="27">
        <f t="shared" si="7"/>
        <v>0</v>
      </c>
      <c r="S157" s="28">
        <f t="shared" si="8"/>
        <v>0</v>
      </c>
      <c r="T157" s="28">
        <f t="shared" si="6"/>
        <v>0</v>
      </c>
    </row>
    <row r="158" spans="1:20" ht="12.75" customHeight="1">
      <c r="A158" s="12" t="s">
        <v>135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R158" s="27">
        <f t="shared" si="7"/>
        <v>0</v>
      </c>
      <c r="S158" s="28">
        <f t="shared" si="8"/>
        <v>0</v>
      </c>
      <c r="T158" s="28">
        <f t="shared" si="6"/>
        <v>0</v>
      </c>
    </row>
    <row r="159" spans="1:20" ht="12.75" customHeight="1">
      <c r="A159" s="35" t="s">
        <v>53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18"/>
      <c r="R159" s="31"/>
      <c r="S159" s="32"/>
      <c r="T159" s="28"/>
    </row>
    <row r="160" spans="1:20" ht="12.75" customHeight="1">
      <c r="A160" s="26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18"/>
      <c r="R160" s="31"/>
      <c r="S160" s="32"/>
      <c r="T160" s="28"/>
    </row>
    <row r="161" spans="1:20" ht="12.75" customHeight="1">
      <c r="A161" s="35" t="s">
        <v>9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18"/>
      <c r="R161" s="31"/>
      <c r="S161" s="32"/>
      <c r="T161" s="28"/>
    </row>
    <row r="162" spans="1:20" ht="12.75" customHeight="1">
      <c r="A162" s="12" t="s">
        <v>202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R162" s="27">
        <f t="shared" si="7"/>
        <v>0</v>
      </c>
      <c r="S162" s="28">
        <f t="shared" si="8"/>
        <v>0</v>
      </c>
      <c r="T162" s="28">
        <f t="shared" si="6"/>
        <v>0</v>
      </c>
    </row>
    <row r="163" spans="1:20" ht="12.75" customHeight="1">
      <c r="A163" s="12" t="s">
        <v>10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R163" s="27">
        <f t="shared" si="7"/>
        <v>0</v>
      </c>
      <c r="S163" s="28">
        <f t="shared" si="8"/>
        <v>0</v>
      </c>
      <c r="T163" s="28">
        <f t="shared" si="6"/>
        <v>0</v>
      </c>
    </row>
    <row r="164" spans="1:20" ht="12.75" customHeight="1">
      <c r="A164" s="30" t="s">
        <v>203</v>
      </c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R164" s="27">
        <f t="shared" si="7"/>
        <v>0</v>
      </c>
      <c r="S164" s="28">
        <f t="shared" si="8"/>
        <v>0</v>
      </c>
      <c r="T164" s="28">
        <f t="shared" si="6"/>
        <v>0</v>
      </c>
    </row>
    <row r="165" spans="1:20" ht="12.75" customHeight="1">
      <c r="A165" s="26" t="s">
        <v>84</v>
      </c>
      <c r="B165" s="27"/>
      <c r="C165" s="27"/>
      <c r="D165" s="27"/>
      <c r="E165" s="27"/>
      <c r="F165" s="27"/>
      <c r="G165" s="27">
        <v>4</v>
      </c>
      <c r="H165" s="27"/>
      <c r="I165" s="27"/>
      <c r="J165" s="27"/>
      <c r="K165" s="27">
        <v>1</v>
      </c>
      <c r="L165" s="27"/>
      <c r="M165" s="27"/>
      <c r="N165" s="27"/>
      <c r="O165" s="27"/>
      <c r="P165" s="27"/>
      <c r="R165" s="27">
        <f t="shared" si="7"/>
        <v>5</v>
      </c>
      <c r="S165" s="28">
        <f t="shared" si="8"/>
        <v>0.3333333333333333</v>
      </c>
      <c r="T165" s="28">
        <f t="shared" si="6"/>
        <v>367.1066666666666</v>
      </c>
    </row>
    <row r="166" spans="1:20" ht="12.75" customHeight="1">
      <c r="A166" s="26" t="s">
        <v>150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R166" s="27">
        <f t="shared" si="7"/>
        <v>0</v>
      </c>
      <c r="S166" s="28">
        <f t="shared" si="8"/>
        <v>0</v>
      </c>
      <c r="T166" s="28">
        <f t="shared" si="6"/>
        <v>0</v>
      </c>
    </row>
    <row r="167" spans="1:20" ht="12.75" customHeight="1">
      <c r="A167" s="26" t="s">
        <v>77</v>
      </c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R167" s="27">
        <f t="shared" si="7"/>
        <v>0</v>
      </c>
      <c r="S167" s="28">
        <f t="shared" si="8"/>
        <v>0</v>
      </c>
      <c r="T167" s="28">
        <f t="shared" si="6"/>
        <v>0</v>
      </c>
    </row>
    <row r="168" spans="1:20" ht="12.75" customHeight="1">
      <c r="A168" s="26" t="s">
        <v>136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R168" s="27">
        <f t="shared" si="7"/>
        <v>0</v>
      </c>
      <c r="S168" s="28">
        <f t="shared" si="8"/>
        <v>0</v>
      </c>
      <c r="T168" s="28">
        <f t="shared" si="6"/>
        <v>0</v>
      </c>
    </row>
    <row r="169" spans="1:20" ht="12.75" customHeight="1">
      <c r="A169" s="26" t="s">
        <v>50</v>
      </c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R169" s="27">
        <f t="shared" si="7"/>
        <v>0</v>
      </c>
      <c r="S169" s="28">
        <f t="shared" si="8"/>
        <v>0</v>
      </c>
      <c r="T169" s="28">
        <f t="shared" si="6"/>
        <v>0</v>
      </c>
    </row>
    <row r="170" spans="1:20" ht="12.75" customHeight="1" thickBot="1">
      <c r="A170" s="26" t="s">
        <v>204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R170" s="27">
        <f t="shared" si="7"/>
        <v>0</v>
      </c>
      <c r="S170" s="28">
        <f t="shared" si="8"/>
        <v>0</v>
      </c>
      <c r="T170" s="28">
        <f t="shared" si="6"/>
        <v>0</v>
      </c>
    </row>
    <row r="171" spans="1:20" ht="12.75" customHeight="1" thickBot="1">
      <c r="A171" s="30" t="s">
        <v>54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R171" s="36"/>
      <c r="S171" s="37"/>
      <c r="T171" s="38"/>
    </row>
    <row r="172" ht="12.75" customHeight="1" thickBot="1"/>
    <row r="173" spans="18:20" ht="12.75" customHeight="1" thickBot="1">
      <c r="R173" s="39"/>
      <c r="S173" s="40"/>
      <c r="T173" s="41"/>
    </row>
  </sheetData>
  <sheetProtection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48"/>
  <sheetViews>
    <sheetView zoomScale="70" zoomScaleNormal="70" zoomScalePageLayoutView="0" workbookViewId="0" topLeftCell="A1">
      <selection activeCell="U5" sqref="U5:V5"/>
    </sheetView>
  </sheetViews>
  <sheetFormatPr defaultColWidth="9.140625" defaultRowHeight="12.75"/>
  <cols>
    <col min="1" max="1" width="23.140625" style="0" customWidth="1"/>
    <col min="2" max="2" width="6.7109375" style="0" customWidth="1"/>
    <col min="3" max="16" width="5.28125" style="0" customWidth="1"/>
    <col min="17" max="17" width="7.421875" style="0" customWidth="1"/>
    <col min="18" max="18" width="5.28125" style="0" customWidth="1"/>
    <col min="19" max="19" width="7.28125" style="0" customWidth="1"/>
    <col min="20" max="22" width="10.421875" style="0" customWidth="1"/>
  </cols>
  <sheetData>
    <row r="1" spans="1:22" ht="12.75">
      <c r="A1" s="111" t="s">
        <v>257</v>
      </c>
      <c r="B1" s="111"/>
      <c r="C1" s="111"/>
      <c r="D1" s="111"/>
      <c r="E1" s="111"/>
      <c r="F1" s="111"/>
      <c r="G1" s="77"/>
      <c r="H1" s="77" t="s">
        <v>262</v>
      </c>
      <c r="I1" s="77"/>
      <c r="J1" s="77"/>
      <c r="K1" s="77"/>
      <c r="M1" s="77" t="s">
        <v>1</v>
      </c>
      <c r="N1" s="77"/>
      <c r="O1" s="79"/>
      <c r="P1" s="77"/>
      <c r="Q1" s="77"/>
      <c r="R1" s="77"/>
      <c r="S1" s="77"/>
      <c r="T1" s="77"/>
      <c r="U1" s="77"/>
      <c r="V1" s="77"/>
    </row>
    <row r="2" spans="1:22" ht="12.75">
      <c r="A2" s="80" t="s">
        <v>151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112" t="s">
        <v>2</v>
      </c>
      <c r="M2" s="112"/>
      <c r="N2" s="112"/>
      <c r="O2" s="80">
        <v>9.08</v>
      </c>
      <c r="P2" s="80" t="s">
        <v>259</v>
      </c>
      <c r="Q2" s="80"/>
      <c r="R2" s="80"/>
      <c r="S2" s="80"/>
      <c r="T2" s="80"/>
      <c r="U2" s="80"/>
      <c r="V2" s="80"/>
    </row>
    <row r="3" spans="1:22" ht="12.7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113">
        <v>0.000908</v>
      </c>
      <c r="O3" s="113"/>
      <c r="P3" s="77" t="s">
        <v>260</v>
      </c>
      <c r="Q3" s="77"/>
      <c r="R3" s="77"/>
      <c r="S3" s="77"/>
      <c r="T3" s="77"/>
      <c r="U3" s="77"/>
      <c r="V3" s="77"/>
    </row>
    <row r="4" spans="1:22" ht="12.75">
      <c r="A4" s="81"/>
      <c r="B4" s="81" t="s">
        <v>4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79"/>
      <c r="R4" s="81"/>
      <c r="S4" s="81"/>
      <c r="T4" s="81"/>
      <c r="U4" s="81"/>
      <c r="V4" s="81"/>
    </row>
    <row r="5" spans="1:24" ht="13.5" thickBot="1">
      <c r="A5" s="47" t="s">
        <v>5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  <c r="P5" s="22">
        <v>15</v>
      </c>
      <c r="Q5" s="23"/>
      <c r="R5" s="22" t="s">
        <v>6</v>
      </c>
      <c r="S5" s="22" t="s">
        <v>7</v>
      </c>
      <c r="T5" s="22" t="s">
        <v>163</v>
      </c>
      <c r="U5" s="115" t="s">
        <v>291</v>
      </c>
      <c r="V5" s="115" t="s">
        <v>292</v>
      </c>
      <c r="X5" s="82" t="s">
        <v>261</v>
      </c>
    </row>
    <row r="6" ht="13.5" thickTop="1">
      <c r="A6" s="2" t="s">
        <v>164</v>
      </c>
    </row>
    <row r="7" spans="1:24" ht="12.75">
      <c r="A7" t="s">
        <v>168</v>
      </c>
      <c r="B7">
        <v>1</v>
      </c>
      <c r="C7">
        <v>2</v>
      </c>
      <c r="E7">
        <v>2</v>
      </c>
      <c r="F7">
        <v>2</v>
      </c>
      <c r="H7">
        <v>2</v>
      </c>
      <c r="I7">
        <v>4</v>
      </c>
      <c r="J7">
        <v>1</v>
      </c>
      <c r="K7">
        <v>4</v>
      </c>
      <c r="M7">
        <v>1</v>
      </c>
      <c r="R7">
        <f>SUM(B7:P7)</f>
        <v>19</v>
      </c>
      <c r="S7" s="85">
        <f>R7/15</f>
        <v>1.2666666666666666</v>
      </c>
      <c r="T7" s="86">
        <f>S7/0.000908</f>
        <v>1395.007342143906</v>
      </c>
      <c r="U7" s="86"/>
      <c r="V7" s="86"/>
      <c r="X7">
        <v>1</v>
      </c>
    </row>
    <row r="8" spans="1:24" ht="12.75">
      <c r="A8" t="s">
        <v>171</v>
      </c>
      <c r="C8">
        <v>2</v>
      </c>
      <c r="E8">
        <v>1</v>
      </c>
      <c r="G8">
        <v>1</v>
      </c>
      <c r="H8">
        <v>1</v>
      </c>
      <c r="I8">
        <v>2</v>
      </c>
      <c r="K8">
        <v>3</v>
      </c>
      <c r="M8">
        <v>2</v>
      </c>
      <c r="O8">
        <v>5</v>
      </c>
      <c r="P8">
        <v>1</v>
      </c>
      <c r="R8">
        <f aca="true" t="shared" si="0" ref="R8:R19">SUM(B8:P8)</f>
        <v>18</v>
      </c>
      <c r="S8" s="85">
        <f aca="true" t="shared" si="1" ref="S8:S19">R8/15</f>
        <v>1.2</v>
      </c>
      <c r="T8" s="86">
        <f aca="true" t="shared" si="2" ref="T8:T19">S8/0.000908</f>
        <v>1321.5859030837005</v>
      </c>
      <c r="U8" s="86"/>
      <c r="V8" s="86"/>
      <c r="X8">
        <v>1</v>
      </c>
    </row>
    <row r="9" spans="1:24" ht="12.75">
      <c r="A9" t="s">
        <v>234</v>
      </c>
      <c r="P9">
        <v>1</v>
      </c>
      <c r="R9">
        <f t="shared" si="0"/>
        <v>1</v>
      </c>
      <c r="S9" s="85">
        <f t="shared" si="1"/>
        <v>0.06666666666666667</v>
      </c>
      <c r="T9" s="86">
        <f t="shared" si="2"/>
        <v>73.42143906020559</v>
      </c>
      <c r="U9" s="86"/>
      <c r="V9" s="86"/>
      <c r="X9">
        <v>1</v>
      </c>
    </row>
    <row r="10" spans="1:24" ht="12.75">
      <c r="A10" t="s">
        <v>159</v>
      </c>
      <c r="K10">
        <v>1</v>
      </c>
      <c r="M10">
        <v>1</v>
      </c>
      <c r="O10">
        <v>1</v>
      </c>
      <c r="R10">
        <f t="shared" si="0"/>
        <v>3</v>
      </c>
      <c r="S10" s="85">
        <f t="shared" si="1"/>
        <v>0.2</v>
      </c>
      <c r="T10" s="86">
        <f t="shared" si="2"/>
        <v>220.26431718061676</v>
      </c>
      <c r="U10" s="86"/>
      <c r="V10" s="86"/>
      <c r="X10">
        <v>1</v>
      </c>
    </row>
    <row r="11" spans="1:24" ht="12.75">
      <c r="A11" t="s">
        <v>174</v>
      </c>
      <c r="B11">
        <v>24</v>
      </c>
      <c r="C11">
        <v>14</v>
      </c>
      <c r="D11">
        <v>37</v>
      </c>
      <c r="E11">
        <v>22</v>
      </c>
      <c r="F11">
        <v>20</v>
      </c>
      <c r="G11">
        <v>12</v>
      </c>
      <c r="H11">
        <v>19</v>
      </c>
      <c r="I11">
        <v>24</v>
      </c>
      <c r="J11">
        <v>7</v>
      </c>
      <c r="K11">
        <v>23</v>
      </c>
      <c r="L11">
        <v>7</v>
      </c>
      <c r="M11">
        <v>9</v>
      </c>
      <c r="N11">
        <v>11</v>
      </c>
      <c r="O11">
        <v>26</v>
      </c>
      <c r="P11">
        <v>16</v>
      </c>
      <c r="R11">
        <f t="shared" si="0"/>
        <v>271</v>
      </c>
      <c r="S11" s="85">
        <f t="shared" si="1"/>
        <v>18.066666666666666</v>
      </c>
      <c r="T11" s="86">
        <f t="shared" si="2"/>
        <v>19897.209985315712</v>
      </c>
      <c r="U11" s="86"/>
      <c r="V11" s="86"/>
      <c r="X11">
        <v>1</v>
      </c>
    </row>
    <row r="12" spans="1:24" ht="12.75">
      <c r="A12" t="s">
        <v>42</v>
      </c>
      <c r="P12">
        <v>1</v>
      </c>
      <c r="R12">
        <f t="shared" si="0"/>
        <v>1</v>
      </c>
      <c r="S12" s="85">
        <f t="shared" si="1"/>
        <v>0.06666666666666667</v>
      </c>
      <c r="T12" s="86">
        <f t="shared" si="2"/>
        <v>73.42143906020559</v>
      </c>
      <c r="U12" s="86"/>
      <c r="V12" s="86"/>
      <c r="X12">
        <v>1</v>
      </c>
    </row>
    <row r="13" spans="1:24" ht="12.75">
      <c r="A13" t="s">
        <v>271</v>
      </c>
      <c r="H13">
        <v>1</v>
      </c>
      <c r="R13">
        <f t="shared" si="0"/>
        <v>1</v>
      </c>
      <c r="S13" s="85">
        <f t="shared" si="1"/>
        <v>0.06666666666666667</v>
      </c>
      <c r="T13" s="86">
        <f t="shared" si="2"/>
        <v>73.42143906020559</v>
      </c>
      <c r="U13" s="86"/>
      <c r="V13" s="86"/>
      <c r="X13">
        <v>1</v>
      </c>
    </row>
    <row r="14" spans="1:22" ht="12.75">
      <c r="A14" t="s">
        <v>272</v>
      </c>
      <c r="N14">
        <v>1</v>
      </c>
      <c r="R14">
        <f t="shared" si="0"/>
        <v>1</v>
      </c>
      <c r="S14" s="85">
        <f t="shared" si="1"/>
        <v>0.06666666666666667</v>
      </c>
      <c r="T14" s="86">
        <f t="shared" si="2"/>
        <v>73.42143906020559</v>
      </c>
      <c r="U14" s="86"/>
      <c r="V14" s="86"/>
    </row>
    <row r="15" spans="1:24" ht="12.75">
      <c r="A15" t="s">
        <v>29</v>
      </c>
      <c r="H15">
        <v>2</v>
      </c>
      <c r="I15">
        <v>1</v>
      </c>
      <c r="K15">
        <v>2</v>
      </c>
      <c r="L15">
        <v>1</v>
      </c>
      <c r="O15">
        <v>1</v>
      </c>
      <c r="R15">
        <f t="shared" si="0"/>
        <v>7</v>
      </c>
      <c r="S15" s="85">
        <f t="shared" si="1"/>
        <v>0.4666666666666667</v>
      </c>
      <c r="T15" s="86">
        <f t="shared" si="2"/>
        <v>513.9500734214391</v>
      </c>
      <c r="U15" s="86"/>
      <c r="V15" s="86"/>
      <c r="X15">
        <v>1</v>
      </c>
    </row>
    <row r="16" spans="1:24" ht="12.75">
      <c r="A16" t="s">
        <v>182</v>
      </c>
      <c r="K16">
        <v>1</v>
      </c>
      <c r="R16">
        <f t="shared" si="0"/>
        <v>1</v>
      </c>
      <c r="S16" s="85">
        <f t="shared" si="1"/>
        <v>0.06666666666666667</v>
      </c>
      <c r="T16" s="86">
        <f t="shared" si="2"/>
        <v>73.42143906020559</v>
      </c>
      <c r="U16" s="86"/>
      <c r="V16" s="86"/>
      <c r="X16">
        <v>1</v>
      </c>
    </row>
    <row r="17" spans="1:24" ht="12.75">
      <c r="A17" t="s">
        <v>27</v>
      </c>
      <c r="J17">
        <v>1</v>
      </c>
      <c r="R17">
        <f t="shared" si="0"/>
        <v>1</v>
      </c>
      <c r="S17" s="85">
        <f t="shared" si="1"/>
        <v>0.06666666666666667</v>
      </c>
      <c r="T17" s="86">
        <f t="shared" si="2"/>
        <v>73.42143906020559</v>
      </c>
      <c r="U17" s="86"/>
      <c r="V17" s="86"/>
      <c r="X17">
        <v>1</v>
      </c>
    </row>
    <row r="18" spans="1:24" ht="12.75">
      <c r="A18" t="s">
        <v>183</v>
      </c>
      <c r="D18">
        <v>1</v>
      </c>
      <c r="R18">
        <f t="shared" si="0"/>
        <v>1</v>
      </c>
      <c r="S18" s="85">
        <f t="shared" si="1"/>
        <v>0.06666666666666667</v>
      </c>
      <c r="T18" s="86">
        <f t="shared" si="2"/>
        <v>73.42143906020559</v>
      </c>
      <c r="U18" s="86"/>
      <c r="V18" s="86"/>
      <c r="X18">
        <v>1</v>
      </c>
    </row>
    <row r="19" spans="1:24" ht="12.75">
      <c r="A19" t="s">
        <v>184</v>
      </c>
      <c r="N19">
        <v>1</v>
      </c>
      <c r="O19">
        <v>3</v>
      </c>
      <c r="R19">
        <f t="shared" si="0"/>
        <v>4</v>
      </c>
      <c r="S19" s="85">
        <f t="shared" si="1"/>
        <v>0.26666666666666666</v>
      </c>
      <c r="T19" s="86">
        <f t="shared" si="2"/>
        <v>293.68575624082234</v>
      </c>
      <c r="U19" s="86"/>
      <c r="V19" s="86"/>
      <c r="X19">
        <v>1</v>
      </c>
    </row>
    <row r="20" spans="1:24" ht="12.75">
      <c r="A20" s="2" t="s">
        <v>51</v>
      </c>
      <c r="B20">
        <f>(SUM(B7:B19))/0.000908</f>
        <v>27533.039647577094</v>
      </c>
      <c r="C20">
        <f aca="true" t="shared" si="3" ref="C20:P20">(SUM(C7:C19))/0.000908</f>
        <v>19823.788546255506</v>
      </c>
      <c r="D20">
        <f t="shared" si="3"/>
        <v>41850.220264317184</v>
      </c>
      <c r="E20">
        <f t="shared" si="3"/>
        <v>27533.039647577094</v>
      </c>
      <c r="F20">
        <f t="shared" si="3"/>
        <v>24229.074889867843</v>
      </c>
      <c r="G20">
        <f t="shared" si="3"/>
        <v>14317.180616740088</v>
      </c>
      <c r="H20">
        <f t="shared" si="3"/>
        <v>27533.039647577094</v>
      </c>
      <c r="I20">
        <f t="shared" si="3"/>
        <v>34140.9691629956</v>
      </c>
      <c r="J20">
        <f t="shared" si="3"/>
        <v>9911.894273127753</v>
      </c>
      <c r="K20">
        <f t="shared" si="3"/>
        <v>37444.93392070485</v>
      </c>
      <c r="L20">
        <f t="shared" si="3"/>
        <v>8810.57268722467</v>
      </c>
      <c r="M20">
        <f t="shared" si="3"/>
        <v>14317.180616740088</v>
      </c>
      <c r="N20">
        <f t="shared" si="3"/>
        <v>14317.180616740088</v>
      </c>
      <c r="O20">
        <f t="shared" si="3"/>
        <v>39647.57709251101</v>
      </c>
      <c r="P20">
        <f t="shared" si="3"/>
        <v>20925.110132158592</v>
      </c>
      <c r="T20" s="90">
        <f>SUM(T7:T19)</f>
        <v>24155.65345080764</v>
      </c>
      <c r="U20" s="90">
        <f>STDEV(B20:P20)</f>
        <v>10762.297907010903</v>
      </c>
      <c r="V20" s="90">
        <f>U20/SQRT(15)</f>
        <v>2778.813370718411</v>
      </c>
      <c r="X20">
        <f>SUM(X7:X19)</f>
        <v>12</v>
      </c>
    </row>
    <row r="22" ht="12.75">
      <c r="A22" s="2" t="s">
        <v>185</v>
      </c>
    </row>
    <row r="23" spans="1:24" ht="12.75">
      <c r="A23" t="s">
        <v>264</v>
      </c>
      <c r="E23">
        <v>1</v>
      </c>
      <c r="H23">
        <v>1</v>
      </c>
      <c r="I23">
        <v>1</v>
      </c>
      <c r="K23">
        <v>1</v>
      </c>
      <c r="O23">
        <v>1</v>
      </c>
      <c r="R23">
        <f>SUM(B23:P23)</f>
        <v>5</v>
      </c>
      <c r="S23" s="85">
        <f>R23/15</f>
        <v>0.3333333333333333</v>
      </c>
      <c r="T23" s="86">
        <f>S23/0.000908</f>
        <v>367.1071953010279</v>
      </c>
      <c r="U23" s="86"/>
      <c r="V23" s="86"/>
      <c r="X23">
        <v>1</v>
      </c>
    </row>
    <row r="24" spans="1:24" ht="12.75">
      <c r="A24" t="s">
        <v>265</v>
      </c>
      <c r="D24">
        <v>1</v>
      </c>
      <c r="M24">
        <v>2</v>
      </c>
      <c r="R24">
        <f>SUM(B24:P24)</f>
        <v>3</v>
      </c>
      <c r="S24" s="85">
        <f>R24/15</f>
        <v>0.2</v>
      </c>
      <c r="T24" s="86">
        <f>S24/0.000908</f>
        <v>220.26431718061676</v>
      </c>
      <c r="U24" s="86"/>
      <c r="V24" s="86"/>
      <c r="X24">
        <v>1</v>
      </c>
    </row>
    <row r="25" spans="1:24" ht="12.75">
      <c r="A25" t="s">
        <v>104</v>
      </c>
      <c r="C25">
        <v>1</v>
      </c>
      <c r="D25">
        <v>5</v>
      </c>
      <c r="H25">
        <v>2</v>
      </c>
      <c r="I25">
        <v>2</v>
      </c>
      <c r="J25">
        <v>1</v>
      </c>
      <c r="M25">
        <v>2</v>
      </c>
      <c r="N25">
        <v>2</v>
      </c>
      <c r="O25">
        <v>2</v>
      </c>
      <c r="P25">
        <v>1</v>
      </c>
      <c r="R25">
        <f>SUM(B25:P25)</f>
        <v>18</v>
      </c>
      <c r="S25" s="85">
        <f>R25/15</f>
        <v>1.2</v>
      </c>
      <c r="T25" s="86">
        <f>S25/0.000908</f>
        <v>1321.5859030837005</v>
      </c>
      <c r="U25" s="86"/>
      <c r="V25" s="86"/>
      <c r="X25">
        <v>1</v>
      </c>
    </row>
    <row r="26" spans="1:24" ht="12.75">
      <c r="A26" t="s">
        <v>190</v>
      </c>
      <c r="B26">
        <v>2</v>
      </c>
      <c r="D26">
        <v>8</v>
      </c>
      <c r="E26">
        <v>4</v>
      </c>
      <c r="F26">
        <v>4</v>
      </c>
      <c r="G26">
        <v>8</v>
      </c>
      <c r="H26">
        <v>4</v>
      </c>
      <c r="I26">
        <v>6</v>
      </c>
      <c r="J26">
        <v>8</v>
      </c>
      <c r="K26">
        <v>2</v>
      </c>
      <c r="L26">
        <v>3</v>
      </c>
      <c r="M26">
        <v>7</v>
      </c>
      <c r="N26">
        <v>13</v>
      </c>
      <c r="O26">
        <v>6</v>
      </c>
      <c r="P26">
        <v>15</v>
      </c>
      <c r="R26">
        <f>SUM(B26:P26)</f>
        <v>90</v>
      </c>
      <c r="S26" s="85">
        <f>R26/15</f>
        <v>6</v>
      </c>
      <c r="T26" s="86">
        <f>S26/0.000908</f>
        <v>6607.929515418503</v>
      </c>
      <c r="U26" s="86"/>
      <c r="V26" s="86"/>
      <c r="X26">
        <v>1</v>
      </c>
    </row>
    <row r="27" spans="1:24" ht="12.75">
      <c r="A27" t="s">
        <v>155</v>
      </c>
      <c r="B27">
        <v>1</v>
      </c>
      <c r="R27">
        <f>SUM(B27:P27)</f>
        <v>1</v>
      </c>
      <c r="S27" s="85">
        <f>R27/15</f>
        <v>0.06666666666666667</v>
      </c>
      <c r="T27" s="86">
        <f>S27/0.000908</f>
        <v>73.42143906020559</v>
      </c>
      <c r="U27" s="86"/>
      <c r="V27" s="86"/>
      <c r="X27">
        <v>1</v>
      </c>
    </row>
    <row r="28" spans="1:24" ht="12.75">
      <c r="A28" s="2" t="s">
        <v>52</v>
      </c>
      <c r="B28">
        <f>(SUM(B23:B27))/0.000908</f>
        <v>3303.9647577092514</v>
      </c>
      <c r="C28">
        <f aca="true" t="shared" si="4" ref="C28:P28">(SUM(C23:C27))/0.000908</f>
        <v>1101.3215859030838</v>
      </c>
      <c r="D28">
        <f t="shared" si="4"/>
        <v>15418.502202643172</v>
      </c>
      <c r="E28">
        <f t="shared" si="4"/>
        <v>5506.607929515419</v>
      </c>
      <c r="F28">
        <f t="shared" si="4"/>
        <v>4405.286343612335</v>
      </c>
      <c r="G28">
        <f t="shared" si="4"/>
        <v>8810.57268722467</v>
      </c>
      <c r="H28">
        <f t="shared" si="4"/>
        <v>7709.251101321586</v>
      </c>
      <c r="I28">
        <f t="shared" si="4"/>
        <v>9911.894273127753</v>
      </c>
      <c r="J28">
        <f t="shared" si="4"/>
        <v>9911.894273127753</v>
      </c>
      <c r="K28">
        <f t="shared" si="4"/>
        <v>3303.9647577092514</v>
      </c>
      <c r="L28">
        <f t="shared" si="4"/>
        <v>3303.9647577092514</v>
      </c>
      <c r="M28">
        <f t="shared" si="4"/>
        <v>12114.537444933922</v>
      </c>
      <c r="N28">
        <f t="shared" si="4"/>
        <v>16519.823788546255</v>
      </c>
      <c r="O28">
        <f t="shared" si="4"/>
        <v>9911.894273127753</v>
      </c>
      <c r="P28">
        <f t="shared" si="4"/>
        <v>17621.14537444934</v>
      </c>
      <c r="T28" s="90">
        <f>SUM(T23:T27)</f>
        <v>8590.308370044055</v>
      </c>
      <c r="U28" s="90">
        <f>STDEV(B28:P28)</f>
        <v>5185.743001750198</v>
      </c>
      <c r="V28" s="90">
        <f>U28/SQRT(15)</f>
        <v>1338.9530855660119</v>
      </c>
      <c r="X28">
        <f>SUM(X23:X27)</f>
        <v>5</v>
      </c>
    </row>
    <row r="30" ht="12.75">
      <c r="A30" s="2" t="s">
        <v>192</v>
      </c>
    </row>
    <row r="31" spans="1:22" ht="12.75">
      <c r="A31" s="87" t="s">
        <v>263</v>
      </c>
      <c r="B31" s="87">
        <v>3</v>
      </c>
      <c r="C31" s="87">
        <v>8</v>
      </c>
      <c r="D31" s="87"/>
      <c r="E31" s="87">
        <v>1</v>
      </c>
      <c r="F31" s="87">
        <v>1</v>
      </c>
      <c r="G31" s="87">
        <v>2</v>
      </c>
      <c r="H31" s="87">
        <v>12</v>
      </c>
      <c r="I31" s="87">
        <v>1</v>
      </c>
      <c r="J31" s="87"/>
      <c r="K31" s="87">
        <v>19</v>
      </c>
      <c r="L31" s="87">
        <v>2</v>
      </c>
      <c r="M31" s="87">
        <v>3</v>
      </c>
      <c r="N31" s="87">
        <v>6</v>
      </c>
      <c r="O31" s="87">
        <v>7</v>
      </c>
      <c r="P31" s="87">
        <v>9</v>
      </c>
      <c r="Q31" s="87"/>
      <c r="R31" s="87">
        <f>SUM(B31:P31)</f>
        <v>74</v>
      </c>
      <c r="S31" s="88">
        <f>R31/15</f>
        <v>4.933333333333334</v>
      </c>
      <c r="T31" s="89">
        <f>S31/0.000908</f>
        <v>5433.186490455213</v>
      </c>
      <c r="U31" s="89"/>
      <c r="V31" s="89"/>
    </row>
    <row r="32" spans="1:22" ht="12.75">
      <c r="A32" s="87" t="s">
        <v>266</v>
      </c>
      <c r="B32" s="87"/>
      <c r="C32" s="87"/>
      <c r="D32" s="87">
        <v>1</v>
      </c>
      <c r="E32" s="87"/>
      <c r="F32" s="87">
        <v>1</v>
      </c>
      <c r="G32" s="87">
        <v>1</v>
      </c>
      <c r="H32" s="87"/>
      <c r="I32" s="87"/>
      <c r="J32" s="87"/>
      <c r="K32" s="87"/>
      <c r="L32" s="87">
        <v>1</v>
      </c>
      <c r="M32" s="87">
        <v>1</v>
      </c>
      <c r="N32" s="87"/>
      <c r="O32" s="87">
        <v>2</v>
      </c>
      <c r="P32" s="87">
        <v>1</v>
      </c>
      <c r="Q32" s="87"/>
      <c r="R32" s="87">
        <f>SUM(B32:P32)</f>
        <v>8</v>
      </c>
      <c r="S32" s="88">
        <f>R32/15</f>
        <v>0.5333333333333333</v>
      </c>
      <c r="T32" s="89">
        <f>S32/0.000908</f>
        <v>587.3715124816447</v>
      </c>
      <c r="U32" s="89"/>
      <c r="V32" s="89"/>
    </row>
    <row r="33" spans="1:22" ht="12.75">
      <c r="A33" s="87" t="s">
        <v>267</v>
      </c>
      <c r="B33" s="87">
        <v>3</v>
      </c>
      <c r="C33" s="87">
        <v>8</v>
      </c>
      <c r="D33" s="87">
        <v>14</v>
      </c>
      <c r="E33" s="87">
        <v>4</v>
      </c>
      <c r="F33" s="87">
        <v>13</v>
      </c>
      <c r="G33" s="87">
        <v>10</v>
      </c>
      <c r="H33" s="87">
        <v>5</v>
      </c>
      <c r="I33" s="87">
        <v>12</v>
      </c>
      <c r="J33" s="87">
        <v>2</v>
      </c>
      <c r="K33" s="87">
        <v>1</v>
      </c>
      <c r="L33" s="87">
        <v>8</v>
      </c>
      <c r="M33" s="87">
        <v>1</v>
      </c>
      <c r="N33" s="87">
        <v>5</v>
      </c>
      <c r="O33" s="87">
        <v>2</v>
      </c>
      <c r="P33" s="87">
        <v>3</v>
      </c>
      <c r="Q33" s="87"/>
      <c r="R33" s="87">
        <f>SUM(B33:P33)</f>
        <v>91</v>
      </c>
      <c r="S33" s="88">
        <f>R33/15</f>
        <v>6.066666666666666</v>
      </c>
      <c r="T33" s="89">
        <f>S33/0.000908</f>
        <v>6681.3509544787075</v>
      </c>
      <c r="U33" s="89"/>
      <c r="V33" s="89"/>
    </row>
    <row r="34" spans="1:22" ht="12.75">
      <c r="A34" s="87" t="s">
        <v>270</v>
      </c>
      <c r="B34" s="87">
        <v>5</v>
      </c>
      <c r="C34" s="87">
        <v>13</v>
      </c>
      <c r="D34" s="87">
        <v>7</v>
      </c>
      <c r="E34" s="87">
        <v>9</v>
      </c>
      <c r="F34" s="87">
        <v>9</v>
      </c>
      <c r="G34" s="87">
        <v>9</v>
      </c>
      <c r="H34" s="87">
        <v>9</v>
      </c>
      <c r="I34" s="87">
        <v>7</v>
      </c>
      <c r="J34" s="87">
        <v>7</v>
      </c>
      <c r="K34" s="87">
        <v>15</v>
      </c>
      <c r="L34" s="87">
        <v>8</v>
      </c>
      <c r="M34" s="87">
        <v>9</v>
      </c>
      <c r="N34" s="87">
        <v>9</v>
      </c>
      <c r="O34" s="87">
        <v>2</v>
      </c>
      <c r="P34" s="87">
        <v>5</v>
      </c>
      <c r="Q34" s="87"/>
      <c r="R34" s="87">
        <f>SUM(B34:P34)</f>
        <v>123</v>
      </c>
      <c r="S34" s="88">
        <f>R34/15</f>
        <v>8.2</v>
      </c>
      <c r="T34" s="89">
        <f>S34/0.000908</f>
        <v>9030.837004405286</v>
      </c>
      <c r="U34" s="89"/>
      <c r="V34" s="89"/>
    </row>
    <row r="35" spans="1:24" ht="12.75">
      <c r="A35" s="2" t="s">
        <v>53</v>
      </c>
      <c r="T35" s="2">
        <v>0</v>
      </c>
      <c r="U35" s="2"/>
      <c r="V35" s="2"/>
      <c r="X35">
        <v>0</v>
      </c>
    </row>
    <row r="37" ht="12.75">
      <c r="A37" s="2" t="s">
        <v>9</v>
      </c>
    </row>
    <row r="38" spans="1:22" ht="12.75">
      <c r="A38" s="87" t="s">
        <v>268</v>
      </c>
      <c r="B38" s="87">
        <v>1</v>
      </c>
      <c r="C38" s="87">
        <v>3</v>
      </c>
      <c r="D38" s="87">
        <v>11</v>
      </c>
      <c r="E38" s="87">
        <v>4</v>
      </c>
      <c r="F38" s="87">
        <v>6</v>
      </c>
      <c r="G38" s="87">
        <v>12</v>
      </c>
      <c r="H38" s="87">
        <v>5</v>
      </c>
      <c r="I38" s="87">
        <v>4</v>
      </c>
      <c r="J38" s="87">
        <v>7</v>
      </c>
      <c r="K38" s="87">
        <v>4</v>
      </c>
      <c r="L38" s="87">
        <v>2</v>
      </c>
      <c r="M38" s="87">
        <v>2</v>
      </c>
      <c r="N38" s="87">
        <v>6</v>
      </c>
      <c r="O38" s="87">
        <v>11</v>
      </c>
      <c r="P38" s="87">
        <v>1</v>
      </c>
      <c r="Q38" s="87"/>
      <c r="R38" s="87">
        <f>SUM(B38:P38)</f>
        <v>79</v>
      </c>
      <c r="S38" s="88">
        <f>R38/15</f>
        <v>5.266666666666667</v>
      </c>
      <c r="T38" s="89">
        <f>S38/0.000908</f>
        <v>5800.293685756241</v>
      </c>
      <c r="U38" s="89"/>
      <c r="V38" s="89"/>
    </row>
    <row r="39" spans="1:24" ht="12.75">
      <c r="A39" t="s">
        <v>269</v>
      </c>
      <c r="G39">
        <v>4</v>
      </c>
      <c r="K39">
        <v>1</v>
      </c>
      <c r="O39">
        <v>1</v>
      </c>
      <c r="R39">
        <f>SUM(B39:P39)</f>
        <v>6</v>
      </c>
      <c r="S39" s="85">
        <f>R39/15</f>
        <v>0.4</v>
      </c>
      <c r="T39" s="86">
        <f>S39/0.000908</f>
        <v>440.5286343612335</v>
      </c>
      <c r="U39" s="86"/>
      <c r="V39" s="86"/>
      <c r="X39">
        <v>1</v>
      </c>
    </row>
    <row r="40" spans="1:22" ht="12.75">
      <c r="A40" s="87" t="s">
        <v>273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>
        <v>1</v>
      </c>
      <c r="M40" s="87"/>
      <c r="N40" s="87"/>
      <c r="O40" s="87"/>
      <c r="P40" s="87"/>
      <c r="Q40" s="87"/>
      <c r="R40" s="87">
        <f>SUM(B40:P40)</f>
        <v>1</v>
      </c>
      <c r="S40" s="88">
        <f>R40/15</f>
        <v>0.06666666666666667</v>
      </c>
      <c r="T40" s="89">
        <f>S40/0.000908</f>
        <v>73.42143906020559</v>
      </c>
      <c r="U40" s="89"/>
      <c r="V40" s="89"/>
    </row>
    <row r="41" spans="1:24" ht="12.75">
      <c r="A41" s="2" t="s">
        <v>288</v>
      </c>
      <c r="B41">
        <f>B39/0.000908</f>
        <v>0</v>
      </c>
      <c r="C41">
        <f aca="true" t="shared" si="5" ref="C41:P41">C39/0.000908</f>
        <v>0</v>
      </c>
      <c r="D41">
        <f t="shared" si="5"/>
        <v>0</v>
      </c>
      <c r="E41">
        <f t="shared" si="5"/>
        <v>0</v>
      </c>
      <c r="F41">
        <f t="shared" si="5"/>
        <v>0</v>
      </c>
      <c r="G41">
        <f t="shared" si="5"/>
        <v>4405.286343612335</v>
      </c>
      <c r="H41">
        <f t="shared" si="5"/>
        <v>0</v>
      </c>
      <c r="I41">
        <f t="shared" si="5"/>
        <v>0</v>
      </c>
      <c r="J41">
        <f t="shared" si="5"/>
        <v>0</v>
      </c>
      <c r="K41">
        <f t="shared" si="5"/>
        <v>1101.3215859030838</v>
      </c>
      <c r="L41">
        <f t="shared" si="5"/>
        <v>0</v>
      </c>
      <c r="M41">
        <f t="shared" si="5"/>
        <v>0</v>
      </c>
      <c r="N41">
        <f t="shared" si="5"/>
        <v>0</v>
      </c>
      <c r="O41">
        <f t="shared" si="5"/>
        <v>1101.3215859030838</v>
      </c>
      <c r="P41">
        <f t="shared" si="5"/>
        <v>0</v>
      </c>
      <c r="T41" s="2">
        <v>441</v>
      </c>
      <c r="U41" s="2"/>
      <c r="V41" s="2"/>
      <c r="X41">
        <v>1</v>
      </c>
    </row>
    <row r="43" spans="2:22" ht="12.75">
      <c r="B43">
        <f>B41+B28+B20</f>
        <v>30837.004405286345</v>
      </c>
      <c r="C43">
        <f aca="true" t="shared" si="6" ref="C43:P43">C41+C28+C20</f>
        <v>20925.11013215859</v>
      </c>
      <c r="D43">
        <f t="shared" si="6"/>
        <v>57268.72246696036</v>
      </c>
      <c r="E43">
        <f t="shared" si="6"/>
        <v>33039.64757709251</v>
      </c>
      <c r="F43">
        <f t="shared" si="6"/>
        <v>28634.36123348018</v>
      </c>
      <c r="G43">
        <f t="shared" si="6"/>
        <v>27533.039647577094</v>
      </c>
      <c r="H43">
        <f t="shared" si="6"/>
        <v>35242.29074889868</v>
      </c>
      <c r="I43">
        <f t="shared" si="6"/>
        <v>44052.863436123356</v>
      </c>
      <c r="J43">
        <f t="shared" si="6"/>
        <v>19823.788546255506</v>
      </c>
      <c r="K43">
        <f t="shared" si="6"/>
        <v>41850.220264317184</v>
      </c>
      <c r="L43">
        <f t="shared" si="6"/>
        <v>12114.537444933922</v>
      </c>
      <c r="M43">
        <f t="shared" si="6"/>
        <v>26431.718061674008</v>
      </c>
      <c r="N43">
        <f t="shared" si="6"/>
        <v>30837.004405286345</v>
      </c>
      <c r="O43">
        <f t="shared" si="6"/>
        <v>50660.79295154185</v>
      </c>
      <c r="P43">
        <f t="shared" si="6"/>
        <v>38546.25550660794</v>
      </c>
      <c r="T43">
        <f>AVERAGE(B43:P43)</f>
        <v>33186.49045521292</v>
      </c>
      <c r="U43">
        <f>STDEV(B43:P43)</f>
        <v>11933.444422008331</v>
      </c>
      <c r="V43">
        <f>U43/SQRT(15)</f>
        <v>3081.202100622004</v>
      </c>
    </row>
    <row r="44" spans="19:25" ht="12.75">
      <c r="S44" s="83" t="s">
        <v>284</v>
      </c>
      <c r="T44" s="91">
        <f>SUM(T7:T19,T23:T27,T31:T34,T38:T40)</f>
        <v>60792.95154185023</v>
      </c>
      <c r="U44" s="91"/>
      <c r="V44" s="91"/>
      <c r="X44">
        <v>24</v>
      </c>
      <c r="Y44" t="s">
        <v>261</v>
      </c>
    </row>
    <row r="45" spans="19:25" ht="12.75">
      <c r="S45" s="83" t="s">
        <v>285</v>
      </c>
      <c r="T45" s="91">
        <f>SUM(T7:T19,T23:T27,T39)</f>
        <v>33186.49045521293</v>
      </c>
      <c r="U45" s="91"/>
      <c r="V45" s="91"/>
      <c r="X45">
        <f>SUM(X41,X35,X28,X20)</f>
        <v>18</v>
      </c>
      <c r="Y45" t="s">
        <v>289</v>
      </c>
    </row>
    <row r="46" spans="19:25" ht="12.75">
      <c r="S46" s="83" t="s">
        <v>286</v>
      </c>
      <c r="T46" s="91">
        <f>SUM(T31:T34,T38,T40)</f>
        <v>27606.4610866373</v>
      </c>
      <c r="U46" s="91"/>
      <c r="V46" s="91"/>
      <c r="X46">
        <v>6</v>
      </c>
      <c r="Y46" t="s">
        <v>290</v>
      </c>
    </row>
    <row r="48" spans="1:22" ht="42" customHeight="1">
      <c r="A48" s="114" t="s">
        <v>287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84"/>
      <c r="V48" s="84"/>
    </row>
  </sheetData>
  <sheetProtection/>
  <mergeCells count="4">
    <mergeCell ref="A1:F1"/>
    <mergeCell ref="L2:N2"/>
    <mergeCell ref="N3:O3"/>
    <mergeCell ref="A48:T4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70" zoomScaleNormal="70" zoomScalePageLayoutView="0" workbookViewId="0" topLeftCell="A1">
      <selection activeCell="T63" sqref="T63"/>
    </sheetView>
  </sheetViews>
  <sheetFormatPr defaultColWidth="9.140625" defaultRowHeight="12.75"/>
  <cols>
    <col min="1" max="1" width="23.140625" style="0" customWidth="1"/>
    <col min="2" max="16" width="5.28125" style="0" customWidth="1"/>
    <col min="17" max="17" width="7.421875" style="0" customWidth="1"/>
    <col min="18" max="18" width="5.28125" style="0" customWidth="1"/>
    <col min="19" max="19" width="7.28125" style="0" customWidth="1"/>
    <col min="20" max="22" width="10.421875" style="0" customWidth="1"/>
  </cols>
  <sheetData>
    <row r="1" spans="1:22" ht="12.75" customHeight="1">
      <c r="A1" s="111" t="s">
        <v>257</v>
      </c>
      <c r="B1" s="111"/>
      <c r="C1" s="111"/>
      <c r="D1" s="111"/>
      <c r="E1" s="111"/>
      <c r="F1" s="111"/>
      <c r="G1" s="77"/>
      <c r="H1" s="78" t="s">
        <v>258</v>
      </c>
      <c r="I1" s="77"/>
      <c r="J1" s="77"/>
      <c r="K1" s="77"/>
      <c r="M1" s="77" t="s">
        <v>1</v>
      </c>
      <c r="N1" s="77"/>
      <c r="O1" s="79"/>
      <c r="P1" s="77"/>
      <c r="Q1" s="77"/>
      <c r="R1" s="77"/>
      <c r="S1" s="77"/>
      <c r="T1" s="77"/>
      <c r="U1" s="77"/>
      <c r="V1" s="77"/>
    </row>
    <row r="2" spans="1:22" ht="12.75">
      <c r="A2" s="80" t="s">
        <v>151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112" t="s">
        <v>2</v>
      </c>
      <c r="M2" s="112"/>
      <c r="N2" s="112"/>
      <c r="O2" s="80">
        <v>9.08</v>
      </c>
      <c r="P2" s="80" t="s">
        <v>259</v>
      </c>
      <c r="Q2" s="80"/>
      <c r="R2" s="80"/>
      <c r="S2" s="80"/>
      <c r="T2" s="80"/>
      <c r="U2" s="80"/>
      <c r="V2" s="80"/>
    </row>
    <row r="3" spans="1:22" ht="12.7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113">
        <v>0.000908</v>
      </c>
      <c r="O3" s="113"/>
      <c r="P3" s="77" t="s">
        <v>260</v>
      </c>
      <c r="Q3" s="77"/>
      <c r="R3" s="77"/>
      <c r="S3" s="77"/>
      <c r="T3" s="77"/>
      <c r="U3" s="77"/>
      <c r="V3" s="77"/>
    </row>
    <row r="4" spans="1:22" ht="12.75">
      <c r="A4" s="81"/>
      <c r="B4" s="81" t="s">
        <v>4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79"/>
      <c r="R4" s="81"/>
      <c r="S4" s="81"/>
      <c r="T4" s="81"/>
      <c r="U4" s="81"/>
      <c r="V4" s="81"/>
    </row>
    <row r="5" spans="1:24" ht="13.5" thickBot="1">
      <c r="A5" s="47" t="s">
        <v>5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  <c r="P5" s="22">
        <v>15</v>
      </c>
      <c r="Q5" s="23"/>
      <c r="R5" s="22" t="s">
        <v>6</v>
      </c>
      <c r="S5" s="22" t="s">
        <v>7</v>
      </c>
      <c r="T5" s="22" t="s">
        <v>163</v>
      </c>
      <c r="U5" s="115" t="s">
        <v>291</v>
      </c>
      <c r="V5" s="115" t="s">
        <v>292</v>
      </c>
      <c r="X5" s="82" t="s">
        <v>261</v>
      </c>
    </row>
    <row r="6" ht="13.5" thickTop="1">
      <c r="A6" s="2" t="s">
        <v>164</v>
      </c>
    </row>
    <row r="7" spans="1:24" ht="12.75">
      <c r="A7" t="s">
        <v>168</v>
      </c>
      <c r="B7">
        <v>3</v>
      </c>
      <c r="E7">
        <v>1</v>
      </c>
      <c r="F7">
        <v>1</v>
      </c>
      <c r="I7">
        <v>1</v>
      </c>
      <c r="J7">
        <v>1</v>
      </c>
      <c r="K7">
        <v>3</v>
      </c>
      <c r="L7">
        <v>1</v>
      </c>
      <c r="P7">
        <v>1</v>
      </c>
      <c r="R7">
        <f>SUM(B7:P7)</f>
        <v>12</v>
      </c>
      <c r="S7" s="85">
        <f>R7/15</f>
        <v>0.8</v>
      </c>
      <c r="T7" s="86">
        <f>S7/0.000908</f>
        <v>881.057268722467</v>
      </c>
      <c r="U7" s="86"/>
      <c r="V7" s="86"/>
      <c r="X7">
        <v>1</v>
      </c>
    </row>
    <row r="8" spans="1:24" ht="12.75">
      <c r="A8" t="s">
        <v>171</v>
      </c>
      <c r="G8">
        <v>14</v>
      </c>
      <c r="I8">
        <v>1</v>
      </c>
      <c r="J8">
        <v>1</v>
      </c>
      <c r="K8">
        <v>2</v>
      </c>
      <c r="L8">
        <v>1</v>
      </c>
      <c r="M8">
        <v>4</v>
      </c>
      <c r="R8">
        <f aca="true" t="shared" si="0" ref="R8:R23">SUM(B8:P8)</f>
        <v>23</v>
      </c>
      <c r="S8" s="85">
        <f aca="true" t="shared" si="1" ref="S8:S23">R8/15</f>
        <v>1.5333333333333334</v>
      </c>
      <c r="T8" s="86">
        <f aca="true" t="shared" si="2" ref="T8:T23">S8/0.000908</f>
        <v>1688.6930983847285</v>
      </c>
      <c r="U8" s="86"/>
      <c r="V8" s="86"/>
      <c r="X8">
        <v>1</v>
      </c>
    </row>
    <row r="9" spans="1:24" ht="12.75">
      <c r="A9" t="s">
        <v>44</v>
      </c>
      <c r="E9">
        <v>2</v>
      </c>
      <c r="H9">
        <v>2</v>
      </c>
      <c r="K9">
        <v>1</v>
      </c>
      <c r="L9">
        <v>1</v>
      </c>
      <c r="M9">
        <v>1</v>
      </c>
      <c r="O9">
        <v>1</v>
      </c>
      <c r="R9">
        <f t="shared" si="0"/>
        <v>8</v>
      </c>
      <c r="S9" s="85">
        <f t="shared" si="1"/>
        <v>0.5333333333333333</v>
      </c>
      <c r="T9" s="86">
        <f t="shared" si="2"/>
        <v>587.3715124816447</v>
      </c>
      <c r="U9" s="86"/>
      <c r="V9" s="86"/>
      <c r="X9">
        <v>1</v>
      </c>
    </row>
    <row r="10" spans="1:24" ht="12.75">
      <c r="A10" t="s">
        <v>67</v>
      </c>
      <c r="I10">
        <v>1</v>
      </c>
      <c r="R10">
        <f t="shared" si="0"/>
        <v>1</v>
      </c>
      <c r="S10" s="85">
        <f t="shared" si="1"/>
        <v>0.06666666666666667</v>
      </c>
      <c r="T10" s="86">
        <f t="shared" si="2"/>
        <v>73.42143906020559</v>
      </c>
      <c r="U10" s="86"/>
      <c r="V10" s="86"/>
      <c r="X10">
        <v>1</v>
      </c>
    </row>
    <row r="11" spans="1:24" ht="12.75">
      <c r="A11" t="s">
        <v>174</v>
      </c>
      <c r="B11">
        <v>14</v>
      </c>
      <c r="C11">
        <v>29</v>
      </c>
      <c r="D11">
        <v>40</v>
      </c>
      <c r="E11">
        <v>19</v>
      </c>
      <c r="F11">
        <v>33</v>
      </c>
      <c r="G11">
        <v>13</v>
      </c>
      <c r="H11">
        <v>25</v>
      </c>
      <c r="I11">
        <v>26</v>
      </c>
      <c r="J11">
        <v>15</v>
      </c>
      <c r="K11">
        <v>21</v>
      </c>
      <c r="L11">
        <v>7</v>
      </c>
      <c r="M11">
        <v>20</v>
      </c>
      <c r="N11">
        <v>8</v>
      </c>
      <c r="O11">
        <v>15</v>
      </c>
      <c r="P11">
        <v>17</v>
      </c>
      <c r="R11">
        <f t="shared" si="0"/>
        <v>302</v>
      </c>
      <c r="S11" s="85">
        <f t="shared" si="1"/>
        <v>20.133333333333333</v>
      </c>
      <c r="T11" s="86">
        <f t="shared" si="2"/>
        <v>22173.274596182087</v>
      </c>
      <c r="U11" s="86"/>
      <c r="V11" s="86"/>
      <c r="X11">
        <v>1</v>
      </c>
    </row>
    <row r="12" spans="1:24" ht="12.75">
      <c r="A12" t="s">
        <v>154</v>
      </c>
      <c r="H12">
        <v>1</v>
      </c>
      <c r="R12">
        <f t="shared" si="0"/>
        <v>1</v>
      </c>
      <c r="S12" s="85">
        <f t="shared" si="1"/>
        <v>0.06666666666666667</v>
      </c>
      <c r="T12" s="86">
        <f t="shared" si="2"/>
        <v>73.42143906020559</v>
      </c>
      <c r="U12" s="86"/>
      <c r="V12" s="86"/>
      <c r="X12">
        <v>1</v>
      </c>
    </row>
    <row r="13" spans="1:24" ht="12.75">
      <c r="A13" t="s">
        <v>278</v>
      </c>
      <c r="C13">
        <v>1</v>
      </c>
      <c r="F13">
        <v>1</v>
      </c>
      <c r="G13">
        <v>1</v>
      </c>
      <c r="I13">
        <v>2</v>
      </c>
      <c r="K13">
        <v>1</v>
      </c>
      <c r="N13">
        <v>1</v>
      </c>
      <c r="O13">
        <v>1</v>
      </c>
      <c r="R13">
        <f t="shared" si="0"/>
        <v>8</v>
      </c>
      <c r="S13" s="85">
        <f t="shared" si="1"/>
        <v>0.5333333333333333</v>
      </c>
      <c r="T13" s="86">
        <f t="shared" si="2"/>
        <v>587.3715124816447</v>
      </c>
      <c r="U13" s="86"/>
      <c r="V13" s="86"/>
      <c r="X13">
        <v>1</v>
      </c>
    </row>
    <row r="14" spans="1:24" ht="12.75">
      <c r="A14" t="s">
        <v>279</v>
      </c>
      <c r="D14">
        <v>1</v>
      </c>
      <c r="R14">
        <f t="shared" si="0"/>
        <v>1</v>
      </c>
      <c r="S14" s="85">
        <f t="shared" si="1"/>
        <v>0.06666666666666667</v>
      </c>
      <c r="T14" s="86">
        <f t="shared" si="2"/>
        <v>73.42143906020559</v>
      </c>
      <c r="U14" s="86"/>
      <c r="V14" s="86"/>
      <c r="X14">
        <v>1</v>
      </c>
    </row>
    <row r="15" spans="1:24" ht="12.75">
      <c r="A15" t="s">
        <v>15</v>
      </c>
      <c r="E15">
        <v>1</v>
      </c>
      <c r="J15">
        <v>1</v>
      </c>
      <c r="R15">
        <f t="shared" si="0"/>
        <v>2</v>
      </c>
      <c r="S15" s="85">
        <f t="shared" si="1"/>
        <v>0.13333333333333333</v>
      </c>
      <c r="T15" s="86">
        <f t="shared" si="2"/>
        <v>146.84287812041117</v>
      </c>
      <c r="U15" s="86"/>
      <c r="V15" s="86"/>
      <c r="X15">
        <v>1</v>
      </c>
    </row>
    <row r="16" spans="1:24" ht="12.75">
      <c r="A16" t="s">
        <v>178</v>
      </c>
      <c r="P16">
        <v>1</v>
      </c>
      <c r="R16">
        <f t="shared" si="0"/>
        <v>1</v>
      </c>
      <c r="S16" s="85">
        <f t="shared" si="1"/>
        <v>0.06666666666666667</v>
      </c>
      <c r="T16" s="86">
        <f t="shared" si="2"/>
        <v>73.42143906020559</v>
      </c>
      <c r="U16" s="86"/>
      <c r="V16" s="86"/>
      <c r="X16">
        <v>1</v>
      </c>
    </row>
    <row r="17" spans="1:24" ht="12.75">
      <c r="A17" t="s">
        <v>180</v>
      </c>
      <c r="B17">
        <v>1</v>
      </c>
      <c r="E17">
        <v>1</v>
      </c>
      <c r="G17">
        <v>1</v>
      </c>
      <c r="I17">
        <v>1</v>
      </c>
      <c r="O17">
        <v>1</v>
      </c>
      <c r="R17">
        <f t="shared" si="0"/>
        <v>5</v>
      </c>
      <c r="S17" s="85">
        <f t="shared" si="1"/>
        <v>0.3333333333333333</v>
      </c>
      <c r="T17" s="86">
        <f t="shared" si="2"/>
        <v>367.1071953010279</v>
      </c>
      <c r="U17" s="86"/>
      <c r="V17" s="86"/>
      <c r="X17">
        <v>1</v>
      </c>
    </row>
    <row r="18" spans="1:24" ht="12.75">
      <c r="A18" t="s">
        <v>29</v>
      </c>
      <c r="G18">
        <v>3</v>
      </c>
      <c r="H18">
        <v>1</v>
      </c>
      <c r="K18">
        <v>1</v>
      </c>
      <c r="L18">
        <v>1</v>
      </c>
      <c r="M18">
        <v>2</v>
      </c>
      <c r="R18">
        <f t="shared" si="0"/>
        <v>8</v>
      </c>
      <c r="S18" s="85">
        <f t="shared" si="1"/>
        <v>0.5333333333333333</v>
      </c>
      <c r="T18" s="86">
        <f t="shared" si="2"/>
        <v>587.3715124816447</v>
      </c>
      <c r="U18" s="86"/>
      <c r="V18" s="86"/>
      <c r="X18">
        <v>1</v>
      </c>
    </row>
    <row r="19" spans="1:24" ht="12.75">
      <c r="A19" t="s">
        <v>182</v>
      </c>
      <c r="K19">
        <v>1</v>
      </c>
      <c r="R19">
        <f t="shared" si="0"/>
        <v>1</v>
      </c>
      <c r="S19" s="85">
        <f t="shared" si="1"/>
        <v>0.06666666666666667</v>
      </c>
      <c r="T19" s="86">
        <f t="shared" si="2"/>
        <v>73.42143906020559</v>
      </c>
      <c r="U19" s="86"/>
      <c r="V19" s="86"/>
      <c r="X19">
        <v>1</v>
      </c>
    </row>
    <row r="20" spans="1:24" ht="12.75">
      <c r="A20" t="s">
        <v>183</v>
      </c>
      <c r="F20">
        <v>1</v>
      </c>
      <c r="R20">
        <f t="shared" si="0"/>
        <v>1</v>
      </c>
      <c r="S20" s="85">
        <f t="shared" si="1"/>
        <v>0.06666666666666667</v>
      </c>
      <c r="T20" s="86">
        <f t="shared" si="2"/>
        <v>73.42143906020559</v>
      </c>
      <c r="U20" s="86"/>
      <c r="V20" s="86"/>
      <c r="X20">
        <v>1</v>
      </c>
    </row>
    <row r="21" spans="1:24" ht="12.75">
      <c r="A21" t="s">
        <v>160</v>
      </c>
      <c r="K21">
        <v>1</v>
      </c>
      <c r="R21">
        <f t="shared" si="0"/>
        <v>1</v>
      </c>
      <c r="S21" s="85">
        <f t="shared" si="1"/>
        <v>0.06666666666666667</v>
      </c>
      <c r="T21" s="86">
        <f t="shared" si="2"/>
        <v>73.42143906020559</v>
      </c>
      <c r="U21" s="86"/>
      <c r="V21" s="86"/>
      <c r="X21">
        <v>1</v>
      </c>
    </row>
    <row r="22" spans="1:24" ht="12.75">
      <c r="A22" t="s">
        <v>282</v>
      </c>
      <c r="G22">
        <v>1</v>
      </c>
      <c r="R22">
        <f t="shared" si="0"/>
        <v>1</v>
      </c>
      <c r="S22" s="85">
        <f t="shared" si="1"/>
        <v>0.06666666666666667</v>
      </c>
      <c r="T22" s="86">
        <f t="shared" si="2"/>
        <v>73.42143906020559</v>
      </c>
      <c r="U22" s="86"/>
      <c r="V22" s="86"/>
      <c r="X22">
        <v>1</v>
      </c>
    </row>
    <row r="23" spans="1:24" ht="12.75">
      <c r="A23" t="s">
        <v>184</v>
      </c>
      <c r="H23">
        <v>2</v>
      </c>
      <c r="K23">
        <v>1</v>
      </c>
      <c r="M23">
        <v>1</v>
      </c>
      <c r="N23">
        <v>1</v>
      </c>
      <c r="R23">
        <f t="shared" si="0"/>
        <v>5</v>
      </c>
      <c r="S23" s="85">
        <f t="shared" si="1"/>
        <v>0.3333333333333333</v>
      </c>
      <c r="T23" s="86">
        <f t="shared" si="2"/>
        <v>367.1071953010279</v>
      </c>
      <c r="U23" s="86"/>
      <c r="V23" s="86"/>
      <c r="X23">
        <v>1</v>
      </c>
    </row>
    <row r="24" spans="1:24" ht="12.75">
      <c r="A24" s="2" t="s">
        <v>51</v>
      </c>
      <c r="B24">
        <f>(SUM(B7:B23))/0.000908</f>
        <v>19823.788546255506</v>
      </c>
      <c r="C24">
        <f aca="true" t="shared" si="3" ref="C24:P24">(SUM(C7:C23))/0.000908</f>
        <v>33039.64757709251</v>
      </c>
      <c r="D24">
        <f t="shared" si="3"/>
        <v>45154.18502202643</v>
      </c>
      <c r="E24">
        <f t="shared" si="3"/>
        <v>26431.71806167401</v>
      </c>
      <c r="F24">
        <f t="shared" si="3"/>
        <v>39647.57709251101</v>
      </c>
      <c r="G24">
        <f t="shared" si="3"/>
        <v>36343.612334801765</v>
      </c>
      <c r="H24">
        <f t="shared" si="3"/>
        <v>34140.9691629956</v>
      </c>
      <c r="I24">
        <f t="shared" si="3"/>
        <v>35242.29074889868</v>
      </c>
      <c r="J24">
        <f t="shared" si="3"/>
        <v>19823.788546255506</v>
      </c>
      <c r="K24">
        <f t="shared" si="3"/>
        <v>35242.29074889868</v>
      </c>
      <c r="L24">
        <f t="shared" si="3"/>
        <v>12114.537444933922</v>
      </c>
      <c r="M24">
        <f t="shared" si="3"/>
        <v>30837.004405286345</v>
      </c>
      <c r="N24">
        <f t="shared" si="3"/>
        <v>11013.215859030837</v>
      </c>
      <c r="O24">
        <f t="shared" si="3"/>
        <v>19823.788546255506</v>
      </c>
      <c r="P24">
        <f t="shared" si="3"/>
        <v>20925.110132158592</v>
      </c>
      <c r="T24" s="90">
        <f>SUM(T7:T23)</f>
        <v>27973.568281938336</v>
      </c>
      <c r="U24" s="90">
        <f>STDEV(B24:P24)</f>
        <v>10245.419986594645</v>
      </c>
      <c r="V24" s="90">
        <f>U24/SQRT(15)</f>
        <v>2645.3560655321116</v>
      </c>
      <c r="X24">
        <f>SUM(X7:X23)</f>
        <v>17</v>
      </c>
    </row>
    <row r="26" ht="12.75">
      <c r="A26" s="2" t="s">
        <v>185</v>
      </c>
    </row>
    <row r="27" spans="1:24" ht="12.75">
      <c r="A27" t="s">
        <v>215</v>
      </c>
      <c r="C27">
        <v>2</v>
      </c>
      <c r="D27">
        <v>2</v>
      </c>
      <c r="E27">
        <v>1</v>
      </c>
      <c r="G27">
        <v>3</v>
      </c>
      <c r="H27">
        <v>1</v>
      </c>
      <c r="J27">
        <v>1</v>
      </c>
      <c r="N27">
        <v>2</v>
      </c>
      <c r="P27">
        <v>1</v>
      </c>
      <c r="R27">
        <f>SUM(B27:P27)</f>
        <v>13</v>
      </c>
      <c r="S27" s="85">
        <f aca="true" t="shared" si="4" ref="S27:S42">R27/15</f>
        <v>0.8666666666666667</v>
      </c>
      <c r="T27" s="86">
        <f aca="true" t="shared" si="5" ref="T27:T42">S27/0.000908</f>
        <v>954.4787077826726</v>
      </c>
      <c r="U27" s="86"/>
      <c r="V27" s="86"/>
      <c r="X27">
        <v>1</v>
      </c>
    </row>
    <row r="28" spans="1:24" ht="12.75">
      <c r="A28" t="s">
        <v>156</v>
      </c>
      <c r="H28">
        <v>1</v>
      </c>
      <c r="R28">
        <f aca="true" t="shared" si="6" ref="R28:R42">SUM(B28:P28)</f>
        <v>1</v>
      </c>
      <c r="S28" s="85">
        <f t="shared" si="4"/>
        <v>0.06666666666666667</v>
      </c>
      <c r="T28" s="86">
        <f t="shared" si="5"/>
        <v>73.42143906020559</v>
      </c>
      <c r="U28" s="86"/>
      <c r="V28" s="86"/>
      <c r="X28">
        <v>1</v>
      </c>
    </row>
    <row r="29" spans="1:24" ht="12.75">
      <c r="A29" t="s">
        <v>265</v>
      </c>
      <c r="E29">
        <v>1</v>
      </c>
      <c r="H29">
        <v>3</v>
      </c>
      <c r="J29">
        <v>1</v>
      </c>
      <c r="R29">
        <f t="shared" si="6"/>
        <v>5</v>
      </c>
      <c r="S29" s="85">
        <f t="shared" si="4"/>
        <v>0.3333333333333333</v>
      </c>
      <c r="T29" s="86">
        <f t="shared" si="5"/>
        <v>367.1071953010279</v>
      </c>
      <c r="U29" s="86"/>
      <c r="V29" s="86"/>
      <c r="X29">
        <v>1</v>
      </c>
    </row>
    <row r="30" spans="1:22" ht="12.75">
      <c r="A30" t="s">
        <v>276</v>
      </c>
      <c r="F30">
        <v>1</v>
      </c>
      <c r="R30">
        <f t="shared" si="6"/>
        <v>1</v>
      </c>
      <c r="S30" s="85">
        <f t="shared" si="4"/>
        <v>0.06666666666666667</v>
      </c>
      <c r="T30" s="86">
        <f t="shared" si="5"/>
        <v>73.42143906020559</v>
      </c>
      <c r="U30" s="86"/>
      <c r="V30" s="86"/>
    </row>
    <row r="31" spans="1:24" ht="12.75">
      <c r="A31" t="s">
        <v>75</v>
      </c>
      <c r="C31">
        <v>1</v>
      </c>
      <c r="H31">
        <v>1</v>
      </c>
      <c r="I31">
        <v>2</v>
      </c>
      <c r="L31">
        <v>1</v>
      </c>
      <c r="P31">
        <v>2</v>
      </c>
      <c r="R31">
        <f t="shared" si="6"/>
        <v>7</v>
      </c>
      <c r="S31" s="85">
        <f t="shared" si="4"/>
        <v>0.4666666666666667</v>
      </c>
      <c r="T31" s="86">
        <f t="shared" si="5"/>
        <v>513.9500734214391</v>
      </c>
      <c r="U31" s="86"/>
      <c r="V31" s="86"/>
      <c r="X31">
        <v>1</v>
      </c>
    </row>
    <row r="32" spans="1:24" ht="12.75">
      <c r="A32" t="s">
        <v>139</v>
      </c>
      <c r="K32">
        <v>1</v>
      </c>
      <c r="L32">
        <v>1</v>
      </c>
      <c r="P32">
        <v>1</v>
      </c>
      <c r="R32">
        <f t="shared" si="6"/>
        <v>3</v>
      </c>
      <c r="S32" s="85">
        <f t="shared" si="4"/>
        <v>0.2</v>
      </c>
      <c r="T32" s="86">
        <f t="shared" si="5"/>
        <v>220.26431718061676</v>
      </c>
      <c r="U32" s="86"/>
      <c r="V32" s="86"/>
      <c r="X32">
        <v>1</v>
      </c>
    </row>
    <row r="33" spans="1:24" ht="12.75">
      <c r="A33" t="s">
        <v>277</v>
      </c>
      <c r="D33">
        <v>1</v>
      </c>
      <c r="I33">
        <v>1</v>
      </c>
      <c r="R33">
        <f t="shared" si="6"/>
        <v>2</v>
      </c>
      <c r="S33" s="85">
        <f t="shared" si="4"/>
        <v>0.13333333333333333</v>
      </c>
      <c r="T33" s="86">
        <f t="shared" si="5"/>
        <v>146.84287812041117</v>
      </c>
      <c r="U33" s="86"/>
      <c r="V33" s="86"/>
      <c r="X33">
        <v>1</v>
      </c>
    </row>
    <row r="34" spans="1:24" ht="12.75">
      <c r="A34" t="s">
        <v>153</v>
      </c>
      <c r="D34">
        <v>4</v>
      </c>
      <c r="F34">
        <v>2</v>
      </c>
      <c r="G34">
        <v>1</v>
      </c>
      <c r="I34">
        <v>1</v>
      </c>
      <c r="R34">
        <f t="shared" si="6"/>
        <v>8</v>
      </c>
      <c r="S34" s="85">
        <f t="shared" si="4"/>
        <v>0.5333333333333333</v>
      </c>
      <c r="T34" s="86">
        <f t="shared" si="5"/>
        <v>587.3715124816447</v>
      </c>
      <c r="U34" s="86"/>
      <c r="V34" s="86"/>
      <c r="X34">
        <v>1</v>
      </c>
    </row>
    <row r="35" spans="1:24" ht="12.75">
      <c r="A35" t="s">
        <v>104</v>
      </c>
      <c r="C35">
        <v>1</v>
      </c>
      <c r="D35">
        <v>4</v>
      </c>
      <c r="L35">
        <v>1</v>
      </c>
      <c r="M35">
        <v>1</v>
      </c>
      <c r="R35">
        <f t="shared" si="6"/>
        <v>7</v>
      </c>
      <c r="S35" s="85">
        <f t="shared" si="4"/>
        <v>0.4666666666666667</v>
      </c>
      <c r="T35" s="86">
        <f t="shared" si="5"/>
        <v>513.9500734214391</v>
      </c>
      <c r="U35" s="86"/>
      <c r="V35" s="86"/>
      <c r="X35">
        <v>1</v>
      </c>
    </row>
    <row r="36" spans="1:24" ht="12.75">
      <c r="A36" t="s">
        <v>190</v>
      </c>
      <c r="B36">
        <v>9</v>
      </c>
      <c r="C36">
        <v>6</v>
      </c>
      <c r="D36">
        <v>12</v>
      </c>
      <c r="E36">
        <v>2</v>
      </c>
      <c r="F36">
        <v>12</v>
      </c>
      <c r="G36">
        <v>8</v>
      </c>
      <c r="H36">
        <v>2</v>
      </c>
      <c r="I36">
        <v>10</v>
      </c>
      <c r="J36">
        <v>7</v>
      </c>
      <c r="K36">
        <v>11</v>
      </c>
      <c r="L36">
        <v>5</v>
      </c>
      <c r="M36">
        <v>6</v>
      </c>
      <c r="N36">
        <v>10</v>
      </c>
      <c r="O36">
        <v>7</v>
      </c>
      <c r="P36">
        <v>11</v>
      </c>
      <c r="R36">
        <f t="shared" si="6"/>
        <v>118</v>
      </c>
      <c r="S36" s="85">
        <f t="shared" si="4"/>
        <v>7.866666666666666</v>
      </c>
      <c r="T36" s="86">
        <f t="shared" si="5"/>
        <v>8663.729809104258</v>
      </c>
      <c r="U36" s="86"/>
      <c r="V36" s="86"/>
      <c r="X36">
        <v>1</v>
      </c>
    </row>
    <row r="37" spans="1:24" ht="12.75">
      <c r="A37" t="s">
        <v>280</v>
      </c>
      <c r="I37">
        <v>9</v>
      </c>
      <c r="R37">
        <f t="shared" si="6"/>
        <v>9</v>
      </c>
      <c r="S37" s="85">
        <f t="shared" si="4"/>
        <v>0.6</v>
      </c>
      <c r="T37" s="86">
        <f t="shared" si="5"/>
        <v>660.7929515418502</v>
      </c>
      <c r="U37" s="86"/>
      <c r="V37" s="86"/>
      <c r="X37">
        <v>1</v>
      </c>
    </row>
    <row r="38" spans="1:24" ht="12.75">
      <c r="A38" t="s">
        <v>256</v>
      </c>
      <c r="F38">
        <v>2</v>
      </c>
      <c r="R38">
        <f t="shared" si="6"/>
        <v>2</v>
      </c>
      <c r="S38" s="85">
        <f t="shared" si="4"/>
        <v>0.13333333333333333</v>
      </c>
      <c r="T38" s="86">
        <f t="shared" si="5"/>
        <v>146.84287812041117</v>
      </c>
      <c r="U38" s="86"/>
      <c r="V38" s="86"/>
      <c r="X38">
        <v>1</v>
      </c>
    </row>
    <row r="39" spans="1:24" ht="12.75">
      <c r="A39" t="s">
        <v>281</v>
      </c>
      <c r="D39">
        <v>1</v>
      </c>
      <c r="R39">
        <f t="shared" si="6"/>
        <v>1</v>
      </c>
      <c r="S39" s="85">
        <f t="shared" si="4"/>
        <v>0.06666666666666667</v>
      </c>
      <c r="T39" s="86">
        <f t="shared" si="5"/>
        <v>73.42143906020559</v>
      </c>
      <c r="U39" s="86"/>
      <c r="V39" s="86"/>
      <c r="X39">
        <v>1</v>
      </c>
    </row>
    <row r="40" spans="1:24" ht="12.75">
      <c r="A40" t="s">
        <v>155</v>
      </c>
      <c r="H40">
        <v>1</v>
      </c>
      <c r="K40">
        <v>1</v>
      </c>
      <c r="R40">
        <f t="shared" si="6"/>
        <v>2</v>
      </c>
      <c r="S40" s="85">
        <f t="shared" si="4"/>
        <v>0.13333333333333333</v>
      </c>
      <c r="T40" s="86">
        <f t="shared" si="5"/>
        <v>146.84287812041117</v>
      </c>
      <c r="U40" s="86"/>
      <c r="V40" s="86"/>
      <c r="X40">
        <v>1</v>
      </c>
    </row>
    <row r="41" spans="1:24" ht="12.75">
      <c r="A41" t="s">
        <v>283</v>
      </c>
      <c r="D41">
        <v>3</v>
      </c>
      <c r="E41">
        <v>2</v>
      </c>
      <c r="F41">
        <v>1</v>
      </c>
      <c r="K41">
        <v>3</v>
      </c>
      <c r="L41">
        <v>1</v>
      </c>
      <c r="M41">
        <v>3</v>
      </c>
      <c r="O41">
        <v>1</v>
      </c>
      <c r="P41">
        <v>1</v>
      </c>
      <c r="R41">
        <f t="shared" si="6"/>
        <v>15</v>
      </c>
      <c r="S41" s="85">
        <f t="shared" si="4"/>
        <v>1</v>
      </c>
      <c r="T41" s="86">
        <f t="shared" si="5"/>
        <v>1101.3215859030838</v>
      </c>
      <c r="U41" s="86"/>
      <c r="V41" s="86"/>
      <c r="X41">
        <v>1</v>
      </c>
    </row>
    <row r="42" spans="1:24" ht="12.75">
      <c r="A42" t="s">
        <v>79</v>
      </c>
      <c r="H42">
        <v>1</v>
      </c>
      <c r="N42">
        <v>1</v>
      </c>
      <c r="R42">
        <f t="shared" si="6"/>
        <v>2</v>
      </c>
      <c r="S42" s="85">
        <f t="shared" si="4"/>
        <v>0.13333333333333333</v>
      </c>
      <c r="T42" s="86">
        <f t="shared" si="5"/>
        <v>146.84287812041117</v>
      </c>
      <c r="U42" s="86"/>
      <c r="V42" s="86"/>
      <c r="X42">
        <v>1</v>
      </c>
    </row>
    <row r="43" spans="1:24" ht="12.75">
      <c r="A43" s="2" t="s">
        <v>52</v>
      </c>
      <c r="B43">
        <f>(SUM(B27:B42))/0.000908</f>
        <v>9911.894273127753</v>
      </c>
      <c r="C43">
        <f aca="true" t="shared" si="7" ref="C43:P43">(SUM(C27:C42))/0.000908</f>
        <v>11013.215859030837</v>
      </c>
      <c r="D43">
        <f t="shared" si="7"/>
        <v>29735.682819383263</v>
      </c>
      <c r="E43">
        <f t="shared" si="7"/>
        <v>6607.929515418503</v>
      </c>
      <c r="F43">
        <f t="shared" si="7"/>
        <v>19823.788546255506</v>
      </c>
      <c r="G43">
        <f t="shared" si="7"/>
        <v>13215.859030837006</v>
      </c>
      <c r="H43">
        <f t="shared" si="7"/>
        <v>11013.215859030837</v>
      </c>
      <c r="I43">
        <f t="shared" si="7"/>
        <v>25330.396475770925</v>
      </c>
      <c r="J43">
        <f t="shared" si="7"/>
        <v>9911.894273127753</v>
      </c>
      <c r="K43">
        <f t="shared" si="7"/>
        <v>17621.14537444934</v>
      </c>
      <c r="L43">
        <f t="shared" si="7"/>
        <v>9911.894273127753</v>
      </c>
      <c r="M43">
        <f t="shared" si="7"/>
        <v>11013.215859030837</v>
      </c>
      <c r="N43">
        <f t="shared" si="7"/>
        <v>14317.180616740088</v>
      </c>
      <c r="O43">
        <f t="shared" si="7"/>
        <v>8810.57268722467</v>
      </c>
      <c r="P43">
        <f t="shared" si="7"/>
        <v>17621.14537444934</v>
      </c>
      <c r="T43" s="90">
        <f>SUM(T27:T42)</f>
        <v>14390.602055800295</v>
      </c>
      <c r="U43" s="90">
        <f>STDEV(B43:P43)</f>
        <v>6508.410797800686</v>
      </c>
      <c r="V43" s="90">
        <f>U43/SQRT(15)</f>
        <v>1680.4644420105722</v>
      </c>
      <c r="X43">
        <f>SUM(X27:X42)</f>
        <v>15</v>
      </c>
    </row>
    <row r="45" ht="12.75">
      <c r="A45" s="2" t="s">
        <v>192</v>
      </c>
    </row>
    <row r="46" spans="1:22" ht="12.75">
      <c r="A46" s="87" t="s">
        <v>263</v>
      </c>
      <c r="B46" s="87">
        <v>2</v>
      </c>
      <c r="C46" s="87">
        <v>1</v>
      </c>
      <c r="D46" s="87"/>
      <c r="E46" s="87"/>
      <c r="F46" s="87"/>
      <c r="G46" s="87">
        <v>1</v>
      </c>
      <c r="H46" s="87">
        <v>1</v>
      </c>
      <c r="I46" s="87"/>
      <c r="J46" s="87"/>
      <c r="K46" s="87"/>
      <c r="L46" s="87"/>
      <c r="M46" s="87"/>
      <c r="N46" s="87"/>
      <c r="O46" s="87"/>
      <c r="P46" s="87"/>
      <c r="Q46" s="87"/>
      <c r="R46" s="87">
        <f>SUM(B46:P46)</f>
        <v>5</v>
      </c>
      <c r="S46" s="88">
        <f aca="true" t="shared" si="8" ref="S46:S52">R46/15</f>
        <v>0.3333333333333333</v>
      </c>
      <c r="T46" s="89">
        <f aca="true" t="shared" si="9" ref="T46:T52">S46/0.000908</f>
        <v>367.1071953010279</v>
      </c>
      <c r="U46" s="89"/>
      <c r="V46" s="89"/>
    </row>
    <row r="47" spans="1:24" ht="12.75">
      <c r="A47" t="s">
        <v>274</v>
      </c>
      <c r="G47">
        <v>1</v>
      </c>
      <c r="M47">
        <v>1</v>
      </c>
      <c r="R47">
        <f aca="true" t="shared" si="10" ref="R47:R52">SUM(B47:P47)</f>
        <v>2</v>
      </c>
      <c r="S47" s="85">
        <f t="shared" si="8"/>
        <v>0.13333333333333333</v>
      </c>
      <c r="T47" s="86">
        <f t="shared" si="9"/>
        <v>146.84287812041117</v>
      </c>
      <c r="U47" s="86"/>
      <c r="V47" s="86"/>
      <c r="X47">
        <v>1</v>
      </c>
    </row>
    <row r="48" spans="1:22" ht="12.75">
      <c r="A48" t="s">
        <v>275</v>
      </c>
      <c r="I48">
        <v>1</v>
      </c>
      <c r="R48">
        <f t="shared" si="10"/>
        <v>1</v>
      </c>
      <c r="S48" s="85">
        <f t="shared" si="8"/>
        <v>0.06666666666666667</v>
      </c>
      <c r="T48" s="86">
        <f t="shared" si="9"/>
        <v>73.42143906020559</v>
      </c>
      <c r="U48" s="86"/>
      <c r="V48" s="86"/>
    </row>
    <row r="49" spans="1:22" ht="12.75">
      <c r="A49" s="87" t="s">
        <v>266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>
        <v>1</v>
      </c>
      <c r="P49" s="87"/>
      <c r="Q49" s="87"/>
      <c r="R49" s="87">
        <f t="shared" si="10"/>
        <v>1</v>
      </c>
      <c r="S49" s="88">
        <f t="shared" si="8"/>
        <v>0.06666666666666667</v>
      </c>
      <c r="T49" s="89">
        <f t="shared" si="9"/>
        <v>73.42143906020559</v>
      </c>
      <c r="U49" s="89"/>
      <c r="V49" s="89"/>
    </row>
    <row r="50" spans="1:22" ht="12.75">
      <c r="A50" s="87" t="s">
        <v>267</v>
      </c>
      <c r="B50" s="87"/>
      <c r="C50" s="87">
        <v>2</v>
      </c>
      <c r="D50" s="87"/>
      <c r="E50" s="87"/>
      <c r="F50" s="87">
        <v>2</v>
      </c>
      <c r="G50" s="87"/>
      <c r="H50" s="87">
        <v>2</v>
      </c>
      <c r="I50" s="87">
        <v>1</v>
      </c>
      <c r="J50" s="87"/>
      <c r="K50" s="87">
        <v>4</v>
      </c>
      <c r="L50" s="87">
        <v>3</v>
      </c>
      <c r="M50" s="87">
        <v>8</v>
      </c>
      <c r="N50" s="87">
        <v>1</v>
      </c>
      <c r="O50" s="87"/>
      <c r="P50" s="87"/>
      <c r="Q50" s="87"/>
      <c r="R50" s="87">
        <f t="shared" si="10"/>
        <v>23</v>
      </c>
      <c r="S50" s="88">
        <f t="shared" si="8"/>
        <v>1.5333333333333334</v>
      </c>
      <c r="T50" s="89">
        <f t="shared" si="9"/>
        <v>1688.6930983847285</v>
      </c>
      <c r="U50" s="89"/>
      <c r="V50" s="89"/>
    </row>
    <row r="51" spans="1:22" ht="12.75">
      <c r="A51" s="87" t="s">
        <v>270</v>
      </c>
      <c r="B51" s="87"/>
      <c r="C51" s="87"/>
      <c r="D51" s="87"/>
      <c r="E51" s="87"/>
      <c r="F51" s="87"/>
      <c r="G51" s="87">
        <v>3</v>
      </c>
      <c r="H51" s="87"/>
      <c r="I51" s="87"/>
      <c r="J51" s="87"/>
      <c r="K51" s="87"/>
      <c r="L51" s="87">
        <v>2</v>
      </c>
      <c r="M51" s="87">
        <v>2</v>
      </c>
      <c r="N51" s="87"/>
      <c r="O51" s="87"/>
      <c r="P51" s="87"/>
      <c r="Q51" s="87"/>
      <c r="R51" s="87">
        <f t="shared" si="10"/>
        <v>7</v>
      </c>
      <c r="S51" s="88">
        <f t="shared" si="8"/>
        <v>0.4666666666666667</v>
      </c>
      <c r="T51" s="89">
        <f t="shared" si="9"/>
        <v>513.9500734214391</v>
      </c>
      <c r="U51" s="89"/>
      <c r="V51" s="89"/>
    </row>
    <row r="52" spans="1:24" ht="12.75">
      <c r="A52" t="s">
        <v>200</v>
      </c>
      <c r="P52">
        <v>3</v>
      </c>
      <c r="R52">
        <f t="shared" si="10"/>
        <v>3</v>
      </c>
      <c r="S52" s="85">
        <f t="shared" si="8"/>
        <v>0.2</v>
      </c>
      <c r="T52" s="86">
        <f t="shared" si="9"/>
        <v>220.26431718061676</v>
      </c>
      <c r="U52" s="86"/>
      <c r="V52" s="86"/>
      <c r="X52">
        <v>1</v>
      </c>
    </row>
    <row r="53" spans="1:24" ht="12.75">
      <c r="A53" s="2" t="s">
        <v>53</v>
      </c>
      <c r="B53">
        <f>(SUM(B47:B48,B52))/0.000908</f>
        <v>0</v>
      </c>
      <c r="C53">
        <f aca="true" t="shared" si="11" ref="C53:P53">(SUM(C47:C48,C52))/0.000908</f>
        <v>0</v>
      </c>
      <c r="D53">
        <f t="shared" si="11"/>
        <v>0</v>
      </c>
      <c r="E53">
        <f t="shared" si="11"/>
        <v>0</v>
      </c>
      <c r="F53">
        <f t="shared" si="11"/>
        <v>0</v>
      </c>
      <c r="G53">
        <f t="shared" si="11"/>
        <v>1101.3215859030838</v>
      </c>
      <c r="H53">
        <f t="shared" si="11"/>
        <v>0</v>
      </c>
      <c r="I53">
        <f t="shared" si="11"/>
        <v>1101.3215859030838</v>
      </c>
      <c r="J53">
        <f t="shared" si="11"/>
        <v>0</v>
      </c>
      <c r="K53">
        <f t="shared" si="11"/>
        <v>0</v>
      </c>
      <c r="L53">
        <f t="shared" si="11"/>
        <v>0</v>
      </c>
      <c r="M53">
        <f t="shared" si="11"/>
        <v>1101.3215859030838</v>
      </c>
      <c r="N53">
        <f t="shared" si="11"/>
        <v>0</v>
      </c>
      <c r="O53">
        <f t="shared" si="11"/>
        <v>0</v>
      </c>
      <c r="P53">
        <f t="shared" si="11"/>
        <v>3303.9647577092514</v>
      </c>
      <c r="T53" s="90">
        <f>SUM(T47:T48,T52)</f>
        <v>440.5286343612335</v>
      </c>
      <c r="U53" s="90"/>
      <c r="V53" s="90"/>
      <c r="X53">
        <v>2</v>
      </c>
    </row>
    <row r="55" ht="12.75">
      <c r="A55" s="2" t="s">
        <v>9</v>
      </c>
    </row>
    <row r="56" spans="1:22" ht="12.75">
      <c r="A56" s="87" t="s">
        <v>268</v>
      </c>
      <c r="B56" s="87"/>
      <c r="C56" s="87"/>
      <c r="D56" s="87">
        <v>3</v>
      </c>
      <c r="E56" s="87"/>
      <c r="F56" s="87"/>
      <c r="G56" s="87">
        <v>6</v>
      </c>
      <c r="H56" s="87">
        <v>5</v>
      </c>
      <c r="I56" s="87"/>
      <c r="J56" s="87">
        <v>1</v>
      </c>
      <c r="K56" s="87">
        <v>2</v>
      </c>
      <c r="L56" s="87">
        <v>4</v>
      </c>
      <c r="M56" s="87">
        <v>12</v>
      </c>
      <c r="N56" s="87"/>
      <c r="O56" s="87"/>
      <c r="P56" s="87">
        <v>1</v>
      </c>
      <c r="Q56" s="87"/>
      <c r="R56" s="87">
        <f>SUM(B56:P56)</f>
        <v>34</v>
      </c>
      <c r="S56" s="88">
        <f>R56/15</f>
        <v>2.2666666666666666</v>
      </c>
      <c r="T56" s="89">
        <f>S56/0.000908</f>
        <v>2496.32892804699</v>
      </c>
      <c r="U56" s="89"/>
      <c r="V56" s="89"/>
    </row>
    <row r="57" spans="1:24" ht="12.75">
      <c r="A57" t="s">
        <v>269</v>
      </c>
      <c r="G57">
        <v>1</v>
      </c>
      <c r="O57">
        <v>1</v>
      </c>
      <c r="R57">
        <f>SUM(B57:P57)</f>
        <v>2</v>
      </c>
      <c r="S57" s="85">
        <f>R57/15</f>
        <v>0.13333333333333333</v>
      </c>
      <c r="T57" s="86">
        <f>S57/0.000908</f>
        <v>146.84287812041117</v>
      </c>
      <c r="U57" s="86"/>
      <c r="V57" s="86"/>
      <c r="X57">
        <v>1</v>
      </c>
    </row>
    <row r="58" spans="1:24" ht="12.75">
      <c r="A58" t="s">
        <v>204</v>
      </c>
      <c r="F58">
        <v>1</v>
      </c>
      <c r="J58">
        <v>2</v>
      </c>
      <c r="K58">
        <v>2</v>
      </c>
      <c r="M58">
        <v>1</v>
      </c>
      <c r="R58">
        <f>SUM(B58:P58)</f>
        <v>6</v>
      </c>
      <c r="S58" s="85">
        <f>R58/15</f>
        <v>0.4</v>
      </c>
      <c r="T58" s="86">
        <f>S58/0.000908</f>
        <v>440.5286343612335</v>
      </c>
      <c r="U58" s="86"/>
      <c r="V58" s="86"/>
      <c r="X58">
        <v>1</v>
      </c>
    </row>
    <row r="59" spans="1:22" ht="12.75">
      <c r="A59" s="87" t="s">
        <v>273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>
        <v>1</v>
      </c>
      <c r="M59" s="87"/>
      <c r="N59" s="87"/>
      <c r="O59" s="87"/>
      <c r="P59" s="87"/>
      <c r="Q59" s="87"/>
      <c r="R59" s="87">
        <f>SUM(B59:P59)</f>
        <v>1</v>
      </c>
      <c r="S59" s="88">
        <f>R59/15</f>
        <v>0.06666666666666667</v>
      </c>
      <c r="T59" s="89">
        <f>S59/0.000908</f>
        <v>73.42143906020559</v>
      </c>
      <c r="U59" s="89"/>
      <c r="V59" s="89"/>
    </row>
    <row r="60" spans="1:24" ht="12.75">
      <c r="A60" s="2" t="s">
        <v>288</v>
      </c>
      <c r="B60">
        <f>(SUM(B57:B58))/0.000908</f>
        <v>0</v>
      </c>
      <c r="C60">
        <f aca="true" t="shared" si="12" ref="C60:P60">(SUM(C57:C58))/0.000908</f>
        <v>0</v>
      </c>
      <c r="D60">
        <f t="shared" si="12"/>
        <v>0</v>
      </c>
      <c r="E60">
        <f t="shared" si="12"/>
        <v>0</v>
      </c>
      <c r="F60">
        <f t="shared" si="12"/>
        <v>1101.3215859030838</v>
      </c>
      <c r="G60">
        <f t="shared" si="12"/>
        <v>1101.3215859030838</v>
      </c>
      <c r="H60">
        <f t="shared" si="12"/>
        <v>0</v>
      </c>
      <c r="I60">
        <f t="shared" si="12"/>
        <v>0</v>
      </c>
      <c r="J60">
        <f t="shared" si="12"/>
        <v>2202.6431718061676</v>
      </c>
      <c r="K60">
        <f t="shared" si="12"/>
        <v>2202.6431718061676</v>
      </c>
      <c r="L60">
        <f t="shared" si="12"/>
        <v>0</v>
      </c>
      <c r="M60">
        <f t="shared" si="12"/>
        <v>1101.3215859030838</v>
      </c>
      <c r="N60">
        <f t="shared" si="12"/>
        <v>0</v>
      </c>
      <c r="O60">
        <f t="shared" si="12"/>
        <v>1101.3215859030838</v>
      </c>
      <c r="P60">
        <f t="shared" si="12"/>
        <v>0</v>
      </c>
      <c r="T60" s="90">
        <f>SUM(T57:T58)</f>
        <v>587.3715124816447</v>
      </c>
      <c r="U60" s="90"/>
      <c r="V60" s="90"/>
      <c r="X60">
        <v>2</v>
      </c>
    </row>
    <row r="62" spans="2:22" ht="12.75">
      <c r="B62">
        <f>B60+B53+B43+B24</f>
        <v>29735.68281938326</v>
      </c>
      <c r="C62">
        <f>C60+C53+C43+C24</f>
        <v>44052.86343612335</v>
      </c>
      <c r="D62">
        <f>D60+D53+D43+D24</f>
        <v>74889.8678414097</v>
      </c>
      <c r="E62">
        <f>E60+E53+E43+E24</f>
        <v>33039.64757709252</v>
      </c>
      <c r="F62">
        <f>F60+F53+F43+F24</f>
        <v>60572.6872246696</v>
      </c>
      <c r="G62">
        <f>G60+G53+G43+G24</f>
        <v>51762.11453744494</v>
      </c>
      <c r="H62">
        <f>H60+H53+H43+H24</f>
        <v>45154.18502202644</v>
      </c>
      <c r="I62">
        <f>I60+I53+I43+I24</f>
        <v>61674.00881057269</v>
      </c>
      <c r="J62">
        <f>J60+J53+J43+J24</f>
        <v>31938.325991189427</v>
      </c>
      <c r="K62">
        <f>K60+K53+K43+K24</f>
        <v>55066.079295154195</v>
      </c>
      <c r="L62">
        <f>L60+L53+L43+L24</f>
        <v>22026.431718061674</v>
      </c>
      <c r="M62">
        <f>M60+M53+M43+M24</f>
        <v>44052.86343612335</v>
      </c>
      <c r="N62">
        <f>N60+N53+N43+N24</f>
        <v>25330.396475770925</v>
      </c>
      <c r="O62">
        <f>O60+O53+O43+O24</f>
        <v>29735.682819383263</v>
      </c>
      <c r="P62">
        <f>P60+P53+P43+P24</f>
        <v>41850.220264317184</v>
      </c>
      <c r="T62">
        <f>AVERAGE(B62:P62)</f>
        <v>43392.070484581505</v>
      </c>
      <c r="U62">
        <f>STDEV(B62:P62)</f>
        <v>15185.23536063262</v>
      </c>
      <c r="V62">
        <f>U62/SQRT(15)</f>
        <v>3920.8109106646743</v>
      </c>
    </row>
    <row r="63" spans="19:25" ht="12.75">
      <c r="S63" s="83" t="s">
        <v>284</v>
      </c>
      <c r="T63" s="91">
        <f>SUM(T7:T23,T27:T42,T46:T51,T52,T56:T59)</f>
        <v>48604.99265785611</v>
      </c>
      <c r="U63" s="91"/>
      <c r="V63" s="91"/>
      <c r="X63">
        <f>X60+X53+X43+X24</f>
        <v>36</v>
      </c>
      <c r="Y63" t="s">
        <v>261</v>
      </c>
    </row>
    <row r="64" spans="19:25" ht="12.75">
      <c r="S64" s="83" t="s">
        <v>285</v>
      </c>
      <c r="T64" s="91">
        <f>T24+T43+T53+T60</f>
        <v>43392.070484581505</v>
      </c>
      <c r="U64" s="91"/>
      <c r="V64" s="91"/>
      <c r="Y64" t="s">
        <v>289</v>
      </c>
    </row>
    <row r="65" spans="19:25" ht="12.75">
      <c r="S65" s="83" t="s">
        <v>286</v>
      </c>
      <c r="T65" s="91">
        <f>SUM(T46,T49:T51,T56,T59)</f>
        <v>5212.922173274596</v>
      </c>
      <c r="U65" s="91"/>
      <c r="V65" s="91"/>
      <c r="Y65" t="s">
        <v>290</v>
      </c>
    </row>
    <row r="67" spans="1:22" ht="39.75" customHeight="1">
      <c r="A67" s="114" t="s">
        <v>287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84"/>
      <c r="V67" s="84"/>
    </row>
  </sheetData>
  <sheetProtection/>
  <mergeCells count="4">
    <mergeCell ref="A67:T67"/>
    <mergeCell ref="A1:F1"/>
    <mergeCell ref="L2:N2"/>
    <mergeCell ref="N3:O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Christopher J. Calabretta</cp:lastModifiedBy>
  <cp:lastPrinted>2004-04-19T20:31:00Z</cp:lastPrinted>
  <dcterms:created xsi:type="dcterms:W3CDTF">2001-11-20T20:24:32Z</dcterms:created>
  <dcterms:modified xsi:type="dcterms:W3CDTF">2009-08-24T19:24:28Z</dcterms:modified>
  <cp:category/>
  <cp:version/>
  <cp:contentType/>
  <cp:contentStatus/>
</cp:coreProperties>
</file>