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50" windowHeight="10005" firstSheet="3" activeTab="4"/>
  </bookViews>
  <sheets>
    <sheet name="0to2_300" sheetId="1" r:id="rId1"/>
    <sheet name="0to2_500" sheetId="2" r:id="rId2"/>
    <sheet name="2to10_300" sheetId="3" r:id="rId3"/>
    <sheet name="2to10_500" sheetId="4" r:id="rId4"/>
    <sheet name="0to10_300" sheetId="5" r:id="rId5"/>
    <sheet name="0to10_500" sheetId="6" r:id="rId6"/>
  </sheets>
  <definedNames/>
  <calcPr fullCalcOnLoad="1"/>
</workbook>
</file>

<file path=xl/sharedStrings.xml><?xml version="1.0" encoding="utf-8"?>
<sst xmlns="http://schemas.openxmlformats.org/spreadsheetml/2006/main" count="526" uniqueCount="125">
  <si>
    <t>Family</t>
  </si>
  <si>
    <t/>
  </si>
  <si>
    <t>Oligochaeta (LPIL)</t>
  </si>
  <si>
    <t>Capitellidae</t>
  </si>
  <si>
    <t>Mediomastus ambiseta</t>
  </si>
  <si>
    <t>Maldanidae</t>
  </si>
  <si>
    <t>Clymenella torquata</t>
  </si>
  <si>
    <t>Paraonidae</t>
  </si>
  <si>
    <t>Aricidea catherinae</t>
  </si>
  <si>
    <t>Cirratulidae</t>
  </si>
  <si>
    <t>Tharyx acutus</t>
  </si>
  <si>
    <t>Spionidae</t>
  </si>
  <si>
    <t>Polydora (LPIL)</t>
  </si>
  <si>
    <t>Polydora ligni</t>
  </si>
  <si>
    <t>Ampharetidae</t>
  </si>
  <si>
    <t>Ampharete arctica</t>
  </si>
  <si>
    <t>Pectinariidae</t>
  </si>
  <si>
    <t>Pectinaria gouldii</t>
  </si>
  <si>
    <t>Halacaridae</t>
  </si>
  <si>
    <t>Halacaridae (LPIL)</t>
  </si>
  <si>
    <t>Podonidae</t>
  </si>
  <si>
    <t>Podon (LPIL)</t>
  </si>
  <si>
    <t>Ampeliscidae</t>
  </si>
  <si>
    <t>Ampelisca (LPIL)</t>
  </si>
  <si>
    <t>Cumacea (LPIL)</t>
  </si>
  <si>
    <t>Acartiidae</t>
  </si>
  <si>
    <t>Acartia (LPIL)</t>
  </si>
  <si>
    <t>Harpacticidae</t>
  </si>
  <si>
    <t>Harpacticus (LPIL)</t>
  </si>
  <si>
    <t>Ostracoda (LPIL)</t>
  </si>
  <si>
    <t>Kinorhyncha (LPIL)</t>
  </si>
  <si>
    <t>Nuculanidae</t>
  </si>
  <si>
    <t>Yoldia limatula</t>
  </si>
  <si>
    <t>Nuculidae</t>
  </si>
  <si>
    <t>Nucula annulata</t>
  </si>
  <si>
    <t>Solenidae</t>
  </si>
  <si>
    <t>Ensis directus</t>
  </si>
  <si>
    <t>Tellinidae</t>
  </si>
  <si>
    <t>Macoma tenta</t>
  </si>
  <si>
    <t>Gastropoda (LPIL)</t>
  </si>
  <si>
    <t>Nemertinea (LPIL)</t>
  </si>
  <si>
    <t>Platyhelminthes (LPIL)</t>
  </si>
  <si>
    <t>Golfingiidae</t>
  </si>
  <si>
    <t>Phascolion strombi</t>
  </si>
  <si>
    <t>Benthic Sample Data -Narragansett Bay Benthic Study</t>
  </si>
  <si>
    <r>
      <t xml:space="preserve">0-2 cm fraction, 300 </t>
    </r>
    <r>
      <rPr>
        <sz val="10"/>
        <rFont val="Arial"/>
        <family val="2"/>
      </rPr>
      <t>µm</t>
    </r>
  </si>
  <si>
    <t>15 cores total</t>
  </si>
  <si>
    <t xml:space="preserve">core area = </t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</si>
  <si>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</si>
  <si>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</si>
  <si>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sample</t>
  </si>
  <si>
    <t>Sum</t>
  </si>
  <si>
    <t>Mean</t>
  </si>
  <si>
    <t>#/sq meter</t>
  </si>
  <si>
    <t>North Jamestown Station- 2010</t>
  </si>
  <si>
    <t>Polychaetes</t>
  </si>
  <si>
    <t>Molluscs</t>
  </si>
  <si>
    <t>Arthropods</t>
  </si>
  <si>
    <t>Other</t>
  </si>
  <si>
    <t>**Removed from the total abundance of macrofauna were  groups that are typical meiofaunal and groups clearly pelagic, examples- Nematodes, Turbellarian Flatworms, Kinorhynchs, Calanoid Copepods, Cyclopoid Copepods, Harpacticoid copepods, Ostracods, Euphausiid, Foraminifera, Marine mites.</t>
  </si>
  <si>
    <t>Total Polychaetes</t>
  </si>
  <si>
    <t>Total Molluscs</t>
  </si>
  <si>
    <t>Total Arthropods</t>
  </si>
  <si>
    <t>Total Other</t>
  </si>
  <si>
    <t>Total abundance of macrofauna **</t>
  </si>
  <si>
    <t>Species</t>
  </si>
  <si>
    <t>Asychis elongata</t>
  </si>
  <si>
    <t>Lumbrineridae</t>
  </si>
  <si>
    <t>Lumbrineris fragilis</t>
  </si>
  <si>
    <t>Flabelligeridae</t>
  </si>
  <si>
    <t>Pherusa affinis</t>
  </si>
  <si>
    <t>Nephtyidae</t>
  </si>
  <si>
    <t>Nephtys incisa</t>
  </si>
  <si>
    <t>Phyllodocidae</t>
  </si>
  <si>
    <t>Eteone lactea</t>
  </si>
  <si>
    <t>Eumida sanguinea</t>
  </si>
  <si>
    <t>Phyllodoce mucosa</t>
  </si>
  <si>
    <t>Polynoidae</t>
  </si>
  <si>
    <t>Harmothoe imbricata</t>
  </si>
  <si>
    <t>Syllidae</t>
  </si>
  <si>
    <t>Syllides setosa</t>
  </si>
  <si>
    <t>Chaetopteridae</t>
  </si>
  <si>
    <t>Spiochaetopterus oculatus</t>
  </si>
  <si>
    <t>Scolelepis squamata</t>
  </si>
  <si>
    <t>Terebellidae</t>
  </si>
  <si>
    <t>Polycirrus medusa</t>
  </si>
  <si>
    <t>Aoridae</t>
  </si>
  <si>
    <t>Leptocheirus pinguis</t>
  </si>
  <si>
    <t>Unciola irrorata</t>
  </si>
  <si>
    <t>Molgulidae</t>
  </si>
  <si>
    <t>Molgula (LPIL)</t>
  </si>
  <si>
    <t>Mollusca (LPIL)</t>
  </si>
  <si>
    <t>Lyonsiidae</t>
  </si>
  <si>
    <t>Lyonsia hyalina</t>
  </si>
  <si>
    <t>Pandoridae</t>
  </si>
  <si>
    <t>Pandora gouldiana</t>
  </si>
  <si>
    <t>Cardiidae</t>
  </si>
  <si>
    <t>Cerastoderma pinnulatum</t>
  </si>
  <si>
    <t>Mactridae</t>
  </si>
  <si>
    <t>Mulinia lateralis</t>
  </si>
  <si>
    <t>Acteonidae</t>
  </si>
  <si>
    <t>Rictaxis punctostriatus</t>
  </si>
  <si>
    <t>Scaphandridae</t>
  </si>
  <si>
    <t>Acteocina canaliculata</t>
  </si>
  <si>
    <t>Nassariidae</t>
  </si>
  <si>
    <t>Ilyanassa trivittata</t>
  </si>
  <si>
    <t>Pyramidellidae</t>
  </si>
  <si>
    <t>Turbonilla interrupta</t>
  </si>
  <si>
    <t>0-2 cm fraction, 500 µm</t>
  </si>
  <si>
    <t>Thysanoptera (LPIL)</t>
  </si>
  <si>
    <t>Caprellidae</t>
  </si>
  <si>
    <t>Caprellidae (LPIL)</t>
  </si>
  <si>
    <t>2-10 cm fraction, 300 µm</t>
  </si>
  <si>
    <t>Maldanidae (LPIL)</t>
  </si>
  <si>
    <t>Brada villosa</t>
  </si>
  <si>
    <t>Levinsenia gracilis</t>
  </si>
  <si>
    <t>Terebellidae (LPIL)</t>
  </si>
  <si>
    <t>Decapoda (LPIL)</t>
  </si>
  <si>
    <t>Cerianthidae</t>
  </si>
  <si>
    <t>Ceriantheopsis americana</t>
  </si>
  <si>
    <t>Macoma balthica</t>
  </si>
  <si>
    <t>2-10 cm fraction, 500 µm</t>
  </si>
  <si>
    <t>0-10 cm fraction, 500 µm</t>
  </si>
  <si>
    <t>0-10 cm fraction, 300 µm</t>
  </si>
  <si>
    <t>Total Species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</si>
</sst>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5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 applyProtection="1">
      <alignment horizontal="centerContinuous"/>
      <protection locked="0"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 applyAlignment="1" applyProtection="1">
      <alignment horizontal="centerContinuous"/>
      <protection locked="0"/>
    </xf>
    <xf numFmtId="0" fontId="3" fillId="0" borderId="0" xfId="55" applyFill="1" applyAlignme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55" applyFont="1" applyFill="1">
      <alignment/>
      <protection/>
    </xf>
    <xf numFmtId="0" fontId="4" fillId="0" borderId="10" xfId="55" applyFont="1" applyFill="1" applyBorder="1">
      <alignment/>
      <protection/>
    </xf>
    <xf numFmtId="0" fontId="1" fillId="0" borderId="11" xfId="59" applyFont="1" applyFill="1" applyBorder="1" applyAlignment="1">
      <alignment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59" applyFont="1" applyFill="1" applyBorder="1" applyAlignment="1">
      <alignment horizontal="right" wrapText="1"/>
      <protection/>
    </xf>
    <xf numFmtId="0" fontId="2" fillId="0" borderId="10" xfId="59" applyBorder="1">
      <alignment/>
      <protection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1" fillId="33" borderId="10" xfId="59" applyFont="1" applyFill="1" applyBorder="1" applyAlignment="1">
      <alignment wrapText="1"/>
      <protection/>
    </xf>
    <xf numFmtId="0" fontId="1" fillId="33" borderId="10" xfId="59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59" applyFill="1" applyBorder="1">
      <alignment/>
      <protection/>
    </xf>
    <xf numFmtId="0" fontId="36" fillId="0" borderId="10" xfId="0" applyFont="1" applyBorder="1" applyAlignment="1">
      <alignment/>
    </xf>
    <xf numFmtId="0" fontId="1" fillId="0" borderId="10" xfId="58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2" fillId="0" borderId="10" xfId="58" applyBorder="1">
      <alignment/>
      <protection/>
    </xf>
    <xf numFmtId="0" fontId="1" fillId="0" borderId="11" xfId="58" applyFont="1" applyFill="1" applyBorder="1" applyAlignment="1">
      <alignment wrapText="1"/>
      <protection/>
    </xf>
    <xf numFmtId="0" fontId="1" fillId="33" borderId="10" xfId="58" applyFont="1" applyFill="1" applyBorder="1" applyAlignment="1">
      <alignment wrapText="1"/>
      <protection/>
    </xf>
    <xf numFmtId="0" fontId="1" fillId="33" borderId="10" xfId="58" applyFont="1" applyFill="1" applyBorder="1" applyAlignment="1">
      <alignment horizontal="right" wrapText="1"/>
      <protection/>
    </xf>
    <xf numFmtId="0" fontId="2" fillId="33" borderId="10" xfId="58" applyFill="1" applyBorder="1">
      <alignment/>
      <protection/>
    </xf>
    <xf numFmtId="0" fontId="1" fillId="0" borderId="11" xfId="60" applyFont="1" applyFill="1" applyBorder="1" applyAlignment="1">
      <alignment wrapText="1"/>
      <protection/>
    </xf>
    <xf numFmtId="0" fontId="1" fillId="0" borderId="10" xfId="60" applyFont="1" applyFill="1" applyBorder="1" applyAlignment="1">
      <alignment wrapText="1"/>
      <protection/>
    </xf>
    <xf numFmtId="0" fontId="2" fillId="0" borderId="10" xfId="60" applyBorder="1">
      <alignment/>
      <protection/>
    </xf>
    <xf numFmtId="0" fontId="1" fillId="0" borderId="10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wrapText="1"/>
      <protection/>
    </xf>
    <xf numFmtId="0" fontId="1" fillId="33" borderId="10" xfId="60" applyFont="1" applyFill="1" applyBorder="1" applyAlignment="1">
      <alignment wrapText="1"/>
      <protection/>
    </xf>
    <xf numFmtId="0" fontId="2" fillId="33" borderId="10" xfId="60" applyFill="1" applyBorder="1">
      <alignment/>
      <protection/>
    </xf>
    <xf numFmtId="0" fontId="1" fillId="33" borderId="10" xfId="60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wrapText="1"/>
      <protection/>
    </xf>
    <xf numFmtId="0" fontId="2" fillId="0" borderId="10" xfId="61" applyBorder="1">
      <alignment/>
      <protection/>
    </xf>
    <xf numFmtId="0" fontId="1" fillId="0" borderId="10" xfId="61" applyFont="1" applyFill="1" applyBorder="1" applyAlignment="1">
      <alignment horizontal="right" wrapText="1"/>
      <protection/>
    </xf>
    <xf numFmtId="1" fontId="0" fillId="0" borderId="10" xfId="0" applyNumberFormat="1" applyBorder="1" applyAlignment="1">
      <alignment/>
    </xf>
    <xf numFmtId="0" fontId="1" fillId="33" borderId="10" xfId="61" applyFont="1" applyFill="1" applyBorder="1" applyAlignment="1">
      <alignment wrapText="1"/>
      <protection/>
    </xf>
    <xf numFmtId="0" fontId="2" fillId="33" borderId="10" xfId="61" applyFill="1" applyBorder="1">
      <alignment/>
      <protection/>
    </xf>
    <xf numFmtId="0" fontId="1" fillId="33" borderId="10" xfId="61" applyFont="1" applyFill="1" applyBorder="1" applyAlignment="1">
      <alignment horizontal="right" wrapText="1"/>
      <protection/>
    </xf>
    <xf numFmtId="1" fontId="0" fillId="33" borderId="10" xfId="0" applyNumberFormat="1" applyFill="1" applyBorder="1" applyAlignment="1">
      <alignment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2" fillId="0" borderId="10" xfId="56" applyBorder="1">
      <alignment/>
      <protection/>
    </xf>
    <xf numFmtId="0" fontId="1" fillId="33" borderId="10" xfId="56" applyFont="1" applyFill="1" applyBorder="1" applyAlignment="1">
      <alignment wrapText="1"/>
      <protection/>
    </xf>
    <xf numFmtId="0" fontId="2" fillId="33" borderId="10" xfId="56" applyFill="1" applyBorder="1">
      <alignment/>
      <protection/>
    </xf>
    <xf numFmtId="0" fontId="1" fillId="33" borderId="10" xfId="56" applyFont="1" applyFill="1" applyBorder="1" applyAlignment="1">
      <alignment horizontal="right" wrapText="1"/>
      <protection/>
    </xf>
    <xf numFmtId="0" fontId="2" fillId="0" borderId="0" xfId="57">
      <alignment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2" fillId="0" borderId="10" xfId="57" applyBorder="1">
      <alignment/>
      <protection/>
    </xf>
    <xf numFmtId="0" fontId="1" fillId="33" borderId="10" xfId="57" applyFont="1" applyFill="1" applyBorder="1" applyAlignment="1">
      <alignment wrapText="1"/>
      <protection/>
    </xf>
    <xf numFmtId="0" fontId="2" fillId="33" borderId="10" xfId="57" applyFill="1" applyBorder="1">
      <alignment/>
      <protection/>
    </xf>
    <xf numFmtId="0" fontId="1" fillId="33" borderId="10" xfId="57" applyFont="1" applyFill="1" applyBorder="1" applyAlignment="1">
      <alignment horizontal="right" wrapText="1"/>
      <protection/>
    </xf>
    <xf numFmtId="0" fontId="3" fillId="0" borderId="0" xfId="55" applyFont="1" applyFill="1" applyAlignment="1">
      <alignment horizontal="right"/>
      <protection/>
    </xf>
    <xf numFmtId="165" fontId="3" fillId="0" borderId="0" xfId="55" applyNumberFormat="1" applyFont="1" applyFill="1" applyAlignment="1">
      <alignment horizontal="right"/>
      <protection/>
    </xf>
    <xf numFmtId="0" fontId="3" fillId="0" borderId="0" xfId="55" applyFill="1" applyAlignment="1">
      <alignment horizontal="left" wrapText="1"/>
      <protection/>
    </xf>
    <xf numFmtId="0" fontId="3" fillId="33" borderId="0" xfId="55" applyNumberFormat="1" applyFill="1" applyAlignment="1">
      <alignment horizontal="left" wrapText="1"/>
      <protection/>
    </xf>
    <xf numFmtId="0" fontId="4" fillId="0" borderId="13" xfId="55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0to10_300" xfId="56"/>
    <cellStyle name="Normal_0to10_500" xfId="57"/>
    <cellStyle name="Normal_0to2_500" xfId="58"/>
    <cellStyle name="Normal_Sheet1" xfId="59"/>
    <cellStyle name="Normal_Sheet3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25.421875" style="0" customWidth="1"/>
    <col min="3" max="18" width="4.7109375" style="0" customWidth="1"/>
    <col min="21" max="21" width="11.57421875" style="0" customWidth="1"/>
  </cols>
  <sheetData>
    <row r="1" spans="2:21" ht="15">
      <c r="B1" s="71" t="s">
        <v>44</v>
      </c>
      <c r="C1" s="71"/>
      <c r="D1" s="71"/>
      <c r="E1" s="71"/>
      <c r="F1" s="71"/>
      <c r="G1" s="71"/>
      <c r="H1" s="3"/>
      <c r="I1" s="3" t="s">
        <v>45</v>
      </c>
      <c r="J1" s="3"/>
      <c r="K1" s="3"/>
      <c r="L1" s="3"/>
      <c r="M1" s="2"/>
      <c r="N1" s="3" t="s">
        <v>46</v>
      </c>
      <c r="O1" s="3"/>
      <c r="P1" s="6"/>
      <c r="Q1" s="3"/>
      <c r="R1" s="3"/>
      <c r="S1" s="3"/>
      <c r="T1" s="3"/>
      <c r="U1" s="3"/>
    </row>
    <row r="2" spans="2:21" ht="15">
      <c r="B2" s="9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69" t="s">
        <v>47</v>
      </c>
      <c r="N2" s="69"/>
      <c r="O2" s="69"/>
      <c r="P2" s="4">
        <v>9.08</v>
      </c>
      <c r="Q2" s="4" t="s">
        <v>48</v>
      </c>
      <c r="R2" s="4"/>
      <c r="S2" s="4"/>
      <c r="T2" s="4"/>
      <c r="U2" s="4"/>
    </row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0">
        <v>0.000908</v>
      </c>
      <c r="P3" s="70"/>
      <c r="Q3" s="3" t="s">
        <v>49</v>
      </c>
      <c r="R3" s="3"/>
      <c r="S3" s="3"/>
      <c r="T3" s="3"/>
      <c r="U3" s="3"/>
    </row>
    <row r="4" spans="2:21" ht="15">
      <c r="B4" s="5"/>
      <c r="C4" s="5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</row>
    <row r="5" spans="1:21" ht="15">
      <c r="A5" s="32" t="s">
        <v>0</v>
      </c>
      <c r="B5" s="15" t="s">
        <v>65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8"/>
      <c r="S5" s="7" t="s">
        <v>51</v>
      </c>
      <c r="T5" s="7" t="s">
        <v>52</v>
      </c>
      <c r="U5" s="7" t="s">
        <v>53</v>
      </c>
    </row>
    <row r="6" ht="15">
      <c r="B6" s="10" t="s">
        <v>55</v>
      </c>
    </row>
    <row r="7" spans="1:21" ht="15">
      <c r="A7" s="18" t="s">
        <v>14</v>
      </c>
      <c r="B7" s="18" t="s">
        <v>15</v>
      </c>
      <c r="C7" s="20"/>
      <c r="D7" s="19">
        <v>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S7" s="13">
        <f aca="true" t="shared" si="0" ref="S7:S14">SUM(C7:Q7)</f>
        <v>1</v>
      </c>
      <c r="T7" s="22">
        <f aca="true" t="shared" si="1" ref="T7:T14">S7/15</f>
        <v>0.06666666666666667</v>
      </c>
      <c r="U7" s="21">
        <f aca="true" t="shared" si="2" ref="U7:U14">T7/0.000908</f>
        <v>73.42143906020559</v>
      </c>
    </row>
    <row r="8" spans="1:21" ht="15">
      <c r="A8" s="18" t="s">
        <v>7</v>
      </c>
      <c r="B8" s="18" t="s">
        <v>8</v>
      </c>
      <c r="C8" s="19">
        <v>12</v>
      </c>
      <c r="D8" s="19">
        <v>19</v>
      </c>
      <c r="E8" s="19">
        <v>16</v>
      </c>
      <c r="F8" s="19">
        <v>12</v>
      </c>
      <c r="G8" s="19">
        <v>1</v>
      </c>
      <c r="H8" s="19">
        <v>18</v>
      </c>
      <c r="I8" s="19">
        <v>30</v>
      </c>
      <c r="J8" s="19">
        <v>26</v>
      </c>
      <c r="K8" s="19">
        <v>23</v>
      </c>
      <c r="L8" s="19">
        <v>21</v>
      </c>
      <c r="M8" s="19">
        <v>8</v>
      </c>
      <c r="N8" s="19">
        <v>53</v>
      </c>
      <c r="O8" s="19">
        <v>4</v>
      </c>
      <c r="P8" s="20"/>
      <c r="Q8" s="20"/>
      <c r="S8" s="13">
        <f t="shared" si="0"/>
        <v>243</v>
      </c>
      <c r="T8" s="22">
        <f t="shared" si="1"/>
        <v>16.2</v>
      </c>
      <c r="U8" s="21">
        <f t="shared" si="2"/>
        <v>17841.409691629957</v>
      </c>
    </row>
    <row r="9" spans="1:21" ht="15">
      <c r="A9" s="18" t="s">
        <v>5</v>
      </c>
      <c r="B9" s="18" t="s">
        <v>6</v>
      </c>
      <c r="C9" s="20"/>
      <c r="D9" s="20"/>
      <c r="E9" s="19">
        <v>1</v>
      </c>
      <c r="F9" s="19">
        <v>1</v>
      </c>
      <c r="G9" s="20"/>
      <c r="H9" s="20"/>
      <c r="I9" s="19">
        <v>1</v>
      </c>
      <c r="J9" s="19">
        <v>1</v>
      </c>
      <c r="K9" s="20"/>
      <c r="L9" s="20"/>
      <c r="M9" s="20"/>
      <c r="N9" s="20"/>
      <c r="O9" s="20"/>
      <c r="P9" s="20"/>
      <c r="Q9" s="20"/>
      <c r="S9" s="13">
        <f t="shared" si="0"/>
        <v>4</v>
      </c>
      <c r="T9" s="22">
        <f t="shared" si="1"/>
        <v>0.26666666666666666</v>
      </c>
      <c r="U9" s="21">
        <f t="shared" si="2"/>
        <v>293.68575624082234</v>
      </c>
    </row>
    <row r="10" spans="1:21" ht="15">
      <c r="A10" s="18" t="s">
        <v>3</v>
      </c>
      <c r="B10" s="18" t="s">
        <v>4</v>
      </c>
      <c r="C10" s="19">
        <v>33</v>
      </c>
      <c r="D10" s="19">
        <v>62</v>
      </c>
      <c r="E10" s="19">
        <v>34</v>
      </c>
      <c r="F10" s="19">
        <v>9</v>
      </c>
      <c r="G10" s="19">
        <v>3</v>
      </c>
      <c r="H10" s="19">
        <v>19</v>
      </c>
      <c r="I10" s="19">
        <v>37</v>
      </c>
      <c r="J10" s="19">
        <v>48</v>
      </c>
      <c r="K10" s="19">
        <v>89</v>
      </c>
      <c r="L10" s="19">
        <v>19</v>
      </c>
      <c r="M10" s="19">
        <v>23</v>
      </c>
      <c r="N10" s="19">
        <v>47</v>
      </c>
      <c r="O10" s="19">
        <v>52</v>
      </c>
      <c r="P10" s="19">
        <v>3</v>
      </c>
      <c r="Q10" s="19">
        <v>2</v>
      </c>
      <c r="S10" s="13">
        <f t="shared" si="0"/>
        <v>480</v>
      </c>
      <c r="T10" s="22">
        <f t="shared" si="1"/>
        <v>32</v>
      </c>
      <c r="U10" s="21">
        <f t="shared" si="2"/>
        <v>35242.29074889868</v>
      </c>
    </row>
    <row r="11" spans="1:21" ht="15">
      <c r="A11" s="18" t="s">
        <v>16</v>
      </c>
      <c r="B11" s="18" t="s">
        <v>17</v>
      </c>
      <c r="C11" s="20"/>
      <c r="D11" s="19">
        <v>1</v>
      </c>
      <c r="E11" s="20"/>
      <c r="F11" s="20"/>
      <c r="G11" s="20"/>
      <c r="H11" s="20"/>
      <c r="I11" s="19">
        <v>1</v>
      </c>
      <c r="J11" s="20"/>
      <c r="K11" s="20"/>
      <c r="L11" s="20"/>
      <c r="M11" s="20"/>
      <c r="N11" s="20"/>
      <c r="O11" s="20"/>
      <c r="P11" s="20"/>
      <c r="Q11" s="20"/>
      <c r="S11" s="13">
        <f t="shared" si="0"/>
        <v>2</v>
      </c>
      <c r="T11" s="22">
        <f t="shared" si="1"/>
        <v>0.13333333333333333</v>
      </c>
      <c r="U11" s="21">
        <f t="shared" si="2"/>
        <v>146.84287812041117</v>
      </c>
    </row>
    <row r="12" spans="1:21" ht="15">
      <c r="A12" s="18" t="s">
        <v>11</v>
      </c>
      <c r="B12" s="18" t="s">
        <v>12</v>
      </c>
      <c r="C12" s="20"/>
      <c r="D12" s="19">
        <v>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S12" s="13">
        <f t="shared" si="0"/>
        <v>1</v>
      </c>
      <c r="T12" s="22">
        <f t="shared" si="1"/>
        <v>0.06666666666666667</v>
      </c>
      <c r="U12" s="21">
        <f t="shared" si="2"/>
        <v>73.42143906020559</v>
      </c>
    </row>
    <row r="13" spans="1:21" ht="15">
      <c r="A13" s="18" t="s">
        <v>11</v>
      </c>
      <c r="B13" s="18" t="s">
        <v>13</v>
      </c>
      <c r="C13" s="19">
        <v>2</v>
      </c>
      <c r="D13" s="19">
        <v>3</v>
      </c>
      <c r="E13" s="20"/>
      <c r="F13" s="19">
        <v>2</v>
      </c>
      <c r="G13" s="19">
        <v>1</v>
      </c>
      <c r="H13" s="19">
        <v>5</v>
      </c>
      <c r="I13" s="19">
        <v>11</v>
      </c>
      <c r="J13" s="19">
        <v>2</v>
      </c>
      <c r="K13" s="19">
        <v>2</v>
      </c>
      <c r="L13" s="19">
        <v>1</v>
      </c>
      <c r="M13" s="19">
        <v>5</v>
      </c>
      <c r="N13" s="19">
        <v>1</v>
      </c>
      <c r="O13" s="19">
        <v>1</v>
      </c>
      <c r="P13" s="19">
        <v>2</v>
      </c>
      <c r="Q13" s="20"/>
      <c r="S13" s="13">
        <f t="shared" si="0"/>
        <v>38</v>
      </c>
      <c r="T13" s="22">
        <f t="shared" si="1"/>
        <v>2.533333333333333</v>
      </c>
      <c r="U13" s="21">
        <f t="shared" si="2"/>
        <v>2790.014684287812</v>
      </c>
    </row>
    <row r="14" spans="1:21" ht="15">
      <c r="A14" s="18" t="s">
        <v>9</v>
      </c>
      <c r="B14" s="18" t="s">
        <v>10</v>
      </c>
      <c r="C14" s="20"/>
      <c r="D14" s="19">
        <v>1</v>
      </c>
      <c r="E14" s="19">
        <v>3</v>
      </c>
      <c r="F14" s="20"/>
      <c r="G14" s="20"/>
      <c r="H14" s="20"/>
      <c r="I14" s="19">
        <v>2</v>
      </c>
      <c r="J14" s="19">
        <v>1</v>
      </c>
      <c r="K14" s="20"/>
      <c r="L14" s="20"/>
      <c r="M14" s="20"/>
      <c r="N14" s="20"/>
      <c r="O14" s="19">
        <v>1</v>
      </c>
      <c r="P14" s="20"/>
      <c r="Q14" s="19">
        <v>1</v>
      </c>
      <c r="S14" s="13">
        <f t="shared" si="0"/>
        <v>9</v>
      </c>
      <c r="T14" s="22">
        <f t="shared" si="1"/>
        <v>0.6</v>
      </c>
      <c r="U14" s="21">
        <f t="shared" si="2"/>
        <v>660.7929515418502</v>
      </c>
    </row>
    <row r="15" spans="1:21" ht="15">
      <c r="A15" s="16"/>
      <c r="B15" s="16"/>
      <c r="C15" s="1"/>
      <c r="D15" s="17"/>
      <c r="E15" s="1"/>
      <c r="F15" s="1"/>
      <c r="G15" s="1"/>
      <c r="H15" s="1"/>
      <c r="I15" s="17"/>
      <c r="J15" s="1"/>
      <c r="K15" s="1"/>
      <c r="L15" s="1"/>
      <c r="M15" s="1"/>
      <c r="N15" s="1"/>
      <c r="O15" s="1"/>
      <c r="P15" s="1"/>
      <c r="Q15" s="24" t="s">
        <v>60</v>
      </c>
      <c r="U15" s="12">
        <f>SUM(U7:U14)</f>
        <v>57121.87958883995</v>
      </c>
    </row>
    <row r="16" ht="15">
      <c r="B16" s="11" t="s">
        <v>56</v>
      </c>
    </row>
    <row r="17" spans="1:21" ht="15">
      <c r="A17" s="18" t="s">
        <v>35</v>
      </c>
      <c r="B17" s="18" t="s">
        <v>36</v>
      </c>
      <c r="C17" s="20"/>
      <c r="D17" s="20"/>
      <c r="E17" s="20"/>
      <c r="F17" s="20"/>
      <c r="G17" s="20"/>
      <c r="H17" s="20"/>
      <c r="I17" s="19">
        <v>1</v>
      </c>
      <c r="J17" s="20"/>
      <c r="K17" s="20"/>
      <c r="L17" s="20"/>
      <c r="M17" s="20"/>
      <c r="N17" s="20"/>
      <c r="O17" s="20"/>
      <c r="P17" s="19">
        <v>1</v>
      </c>
      <c r="Q17" s="20"/>
      <c r="S17" s="13">
        <f>SUM(C17:Q17)</f>
        <v>2</v>
      </c>
      <c r="T17" s="22">
        <f>S17/15</f>
        <v>0.13333333333333333</v>
      </c>
      <c r="U17" s="21">
        <f>T17/0.000908</f>
        <v>146.84287812041117</v>
      </c>
    </row>
    <row r="18" spans="1:21" ht="15">
      <c r="A18" s="18" t="s">
        <v>1</v>
      </c>
      <c r="B18" s="18" t="s">
        <v>39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>
        <v>1</v>
      </c>
      <c r="O18" s="20"/>
      <c r="P18" s="20"/>
      <c r="Q18" s="20"/>
      <c r="S18" s="13">
        <f>SUM(C18:Q18)</f>
        <v>1</v>
      </c>
      <c r="T18" s="22">
        <f>S18/15</f>
        <v>0.06666666666666667</v>
      </c>
      <c r="U18" s="21">
        <f>T18/0.000908</f>
        <v>73.42143906020559</v>
      </c>
    </row>
    <row r="19" spans="1:21" ht="15">
      <c r="A19" s="18" t="s">
        <v>37</v>
      </c>
      <c r="B19" s="18" t="s">
        <v>38</v>
      </c>
      <c r="C19" s="20"/>
      <c r="D19" s="20"/>
      <c r="E19" s="19">
        <v>1</v>
      </c>
      <c r="F19" s="20"/>
      <c r="G19" s="20"/>
      <c r="H19" s="20"/>
      <c r="I19" s="19">
        <v>1</v>
      </c>
      <c r="J19" s="20"/>
      <c r="K19" s="20"/>
      <c r="L19" s="20"/>
      <c r="M19" s="20"/>
      <c r="N19" s="20"/>
      <c r="O19" s="20"/>
      <c r="P19" s="20"/>
      <c r="Q19" s="20"/>
      <c r="S19" s="13">
        <f>SUM(C19:Q19)</f>
        <v>2</v>
      </c>
      <c r="T19" s="22">
        <f>S19/15</f>
        <v>0.13333333333333333</v>
      </c>
      <c r="U19" s="21">
        <f>T19/0.000908</f>
        <v>146.84287812041117</v>
      </c>
    </row>
    <row r="20" spans="1:21" ht="15">
      <c r="A20" s="18" t="s">
        <v>33</v>
      </c>
      <c r="B20" s="18" t="s">
        <v>34</v>
      </c>
      <c r="C20" s="19">
        <v>4</v>
      </c>
      <c r="D20" s="19">
        <v>5</v>
      </c>
      <c r="E20" s="19">
        <v>3</v>
      </c>
      <c r="F20" s="19">
        <v>3</v>
      </c>
      <c r="G20" s="19">
        <v>1</v>
      </c>
      <c r="H20" s="19">
        <v>6</v>
      </c>
      <c r="I20" s="19">
        <v>8</v>
      </c>
      <c r="J20" s="19">
        <v>10</v>
      </c>
      <c r="K20" s="19">
        <v>3</v>
      </c>
      <c r="L20" s="19">
        <v>1</v>
      </c>
      <c r="M20" s="19">
        <v>2</v>
      </c>
      <c r="N20" s="19">
        <v>4</v>
      </c>
      <c r="O20" s="19">
        <v>3</v>
      </c>
      <c r="P20" s="20"/>
      <c r="Q20" s="20"/>
      <c r="S20" s="13">
        <f>SUM(C20:Q20)</f>
        <v>53</v>
      </c>
      <c r="T20" s="22">
        <f>S20/15</f>
        <v>3.533333333333333</v>
      </c>
      <c r="U20" s="21">
        <f>T20/0.000908</f>
        <v>3891.336270190896</v>
      </c>
    </row>
    <row r="21" spans="1:21" ht="15">
      <c r="A21" s="18" t="s">
        <v>31</v>
      </c>
      <c r="B21" s="18" t="s">
        <v>32</v>
      </c>
      <c r="C21" s="20"/>
      <c r="D21" s="19">
        <v>4</v>
      </c>
      <c r="E21" s="20"/>
      <c r="F21" s="20"/>
      <c r="G21" s="19">
        <v>1</v>
      </c>
      <c r="H21" s="20"/>
      <c r="I21" s="19">
        <v>1</v>
      </c>
      <c r="J21" s="19">
        <v>1</v>
      </c>
      <c r="K21" s="20"/>
      <c r="L21" s="19">
        <v>2</v>
      </c>
      <c r="M21" s="19">
        <v>1</v>
      </c>
      <c r="N21" s="19">
        <v>1</v>
      </c>
      <c r="O21" s="19">
        <v>1</v>
      </c>
      <c r="P21" s="20"/>
      <c r="Q21" s="19">
        <v>1</v>
      </c>
      <c r="S21" s="13">
        <f>SUM(C21:Q21)</f>
        <v>13</v>
      </c>
      <c r="T21" s="22">
        <f>S21/15</f>
        <v>0.8666666666666667</v>
      </c>
      <c r="U21" s="21">
        <f>T21/0.000908</f>
        <v>954.4787077826726</v>
      </c>
    </row>
    <row r="22" spans="17:21" ht="15">
      <c r="Q22" s="24" t="s">
        <v>61</v>
      </c>
      <c r="U22" s="12">
        <f>SUM(U17:U21)</f>
        <v>5212.922173274596</v>
      </c>
    </row>
    <row r="23" ht="15">
      <c r="B23" s="11" t="s">
        <v>57</v>
      </c>
    </row>
    <row r="24" spans="1:21" ht="15">
      <c r="A24" s="25" t="s">
        <v>25</v>
      </c>
      <c r="B24" s="25" t="s">
        <v>26</v>
      </c>
      <c r="C24" s="26">
        <v>1</v>
      </c>
      <c r="D24" s="26">
        <v>3</v>
      </c>
      <c r="E24" s="26">
        <v>1</v>
      </c>
      <c r="F24" s="26">
        <v>4</v>
      </c>
      <c r="G24" s="26">
        <v>6</v>
      </c>
      <c r="H24" s="26">
        <v>2</v>
      </c>
      <c r="I24" s="31"/>
      <c r="J24" s="26">
        <v>6</v>
      </c>
      <c r="K24" s="31"/>
      <c r="L24" s="26">
        <v>4</v>
      </c>
      <c r="M24" s="31"/>
      <c r="N24" s="26">
        <v>1</v>
      </c>
      <c r="O24" s="26">
        <v>1</v>
      </c>
      <c r="P24" s="26">
        <v>3</v>
      </c>
      <c r="Q24" s="26">
        <v>8</v>
      </c>
      <c r="R24" s="27"/>
      <c r="S24" s="28">
        <f aca="true" t="shared" si="3" ref="S24:S30">SUM(C24:Q24)</f>
        <v>40</v>
      </c>
      <c r="T24" s="29">
        <f aca="true" t="shared" si="4" ref="T24:T30">S24/15</f>
        <v>2.6666666666666665</v>
      </c>
      <c r="U24" s="30">
        <f aca="true" t="shared" si="5" ref="U24:U30">T24/0.000908</f>
        <v>2936.857562408223</v>
      </c>
    </row>
    <row r="25" spans="1:21" ht="15">
      <c r="A25" s="18" t="s">
        <v>22</v>
      </c>
      <c r="B25" s="18" t="s">
        <v>23</v>
      </c>
      <c r="C25" s="20"/>
      <c r="D25" s="20"/>
      <c r="E25" s="20"/>
      <c r="F25" s="19">
        <v>1</v>
      </c>
      <c r="G25" s="20"/>
      <c r="H25" s="19">
        <v>1</v>
      </c>
      <c r="I25" s="20"/>
      <c r="J25" s="20"/>
      <c r="K25" s="20"/>
      <c r="L25" s="20"/>
      <c r="M25" s="20"/>
      <c r="N25" s="20"/>
      <c r="O25" s="20"/>
      <c r="P25" s="20"/>
      <c r="Q25" s="20"/>
      <c r="S25" s="13">
        <f t="shared" si="3"/>
        <v>2</v>
      </c>
      <c r="T25" s="22">
        <f t="shared" si="4"/>
        <v>0.13333333333333333</v>
      </c>
      <c r="U25" s="21">
        <f t="shared" si="5"/>
        <v>146.84287812041117</v>
      </c>
    </row>
    <row r="26" spans="1:21" ht="15">
      <c r="A26" s="18" t="s">
        <v>1</v>
      </c>
      <c r="B26" s="18" t="s">
        <v>24</v>
      </c>
      <c r="C26" s="19">
        <v>1</v>
      </c>
      <c r="D26" s="20"/>
      <c r="E26" s="20"/>
      <c r="F26" s="20"/>
      <c r="G26" s="20"/>
      <c r="H26" s="20"/>
      <c r="I26" s="20"/>
      <c r="J26" s="20"/>
      <c r="K26" s="20"/>
      <c r="L26" s="20"/>
      <c r="M26" s="19">
        <v>2</v>
      </c>
      <c r="N26" s="20"/>
      <c r="O26" s="20"/>
      <c r="P26" s="20"/>
      <c r="Q26" s="20"/>
      <c r="S26" s="13">
        <f t="shared" si="3"/>
        <v>3</v>
      </c>
      <c r="T26" s="22">
        <f t="shared" si="4"/>
        <v>0.2</v>
      </c>
      <c r="U26" s="21">
        <f t="shared" si="5"/>
        <v>220.26431718061676</v>
      </c>
    </row>
    <row r="27" spans="1:21" ht="15">
      <c r="A27" s="25" t="s">
        <v>18</v>
      </c>
      <c r="B27" s="25" t="s">
        <v>19</v>
      </c>
      <c r="C27" s="26">
        <v>12</v>
      </c>
      <c r="D27" s="26">
        <v>18</v>
      </c>
      <c r="E27" s="26">
        <v>24</v>
      </c>
      <c r="F27" s="26">
        <v>7</v>
      </c>
      <c r="G27" s="26">
        <v>1</v>
      </c>
      <c r="H27" s="26">
        <v>13</v>
      </c>
      <c r="I27" s="26">
        <v>37</v>
      </c>
      <c r="J27" s="26">
        <v>10</v>
      </c>
      <c r="K27" s="26">
        <v>7</v>
      </c>
      <c r="L27" s="26">
        <v>16</v>
      </c>
      <c r="M27" s="26">
        <v>7</v>
      </c>
      <c r="N27" s="26">
        <v>18</v>
      </c>
      <c r="O27" s="26">
        <v>4</v>
      </c>
      <c r="P27" s="26">
        <v>3</v>
      </c>
      <c r="Q27" s="26">
        <v>1</v>
      </c>
      <c r="R27" s="27"/>
      <c r="S27" s="28">
        <f t="shared" si="3"/>
        <v>178</v>
      </c>
      <c r="T27" s="29">
        <f t="shared" si="4"/>
        <v>11.866666666666667</v>
      </c>
      <c r="U27" s="30">
        <f t="shared" si="5"/>
        <v>13069.016152716595</v>
      </c>
    </row>
    <row r="28" spans="1:21" ht="15">
      <c r="A28" s="25" t="s">
        <v>27</v>
      </c>
      <c r="B28" s="25" t="s">
        <v>28</v>
      </c>
      <c r="C28" s="31"/>
      <c r="D28" s="26">
        <v>11</v>
      </c>
      <c r="E28" s="26">
        <v>4</v>
      </c>
      <c r="F28" s="26">
        <v>5</v>
      </c>
      <c r="G28" s="26">
        <v>2</v>
      </c>
      <c r="H28" s="26">
        <v>1</v>
      </c>
      <c r="I28" s="26">
        <v>11</v>
      </c>
      <c r="J28" s="26">
        <v>8</v>
      </c>
      <c r="K28" s="26">
        <v>2</v>
      </c>
      <c r="L28" s="26">
        <v>4</v>
      </c>
      <c r="M28" s="26">
        <v>4</v>
      </c>
      <c r="N28" s="26">
        <v>2</v>
      </c>
      <c r="O28" s="26">
        <v>7</v>
      </c>
      <c r="P28" s="31"/>
      <c r="Q28" s="26">
        <v>11</v>
      </c>
      <c r="R28" s="27"/>
      <c r="S28" s="28">
        <f t="shared" si="3"/>
        <v>72</v>
      </c>
      <c r="T28" s="29">
        <f t="shared" si="4"/>
        <v>4.8</v>
      </c>
      <c r="U28" s="30">
        <f t="shared" si="5"/>
        <v>5286.343612334802</v>
      </c>
    </row>
    <row r="29" spans="1:21" ht="15">
      <c r="A29" s="25" t="s">
        <v>1</v>
      </c>
      <c r="B29" s="25" t="s">
        <v>29</v>
      </c>
      <c r="C29" s="26">
        <v>4</v>
      </c>
      <c r="D29" s="26">
        <v>6</v>
      </c>
      <c r="E29" s="26">
        <v>5</v>
      </c>
      <c r="F29" s="26">
        <v>5</v>
      </c>
      <c r="G29" s="26">
        <v>2</v>
      </c>
      <c r="H29" s="26">
        <v>7</v>
      </c>
      <c r="I29" s="26">
        <v>6</v>
      </c>
      <c r="J29" s="26">
        <v>4</v>
      </c>
      <c r="K29" s="31"/>
      <c r="L29" s="26">
        <v>3</v>
      </c>
      <c r="M29" s="26">
        <v>1</v>
      </c>
      <c r="N29" s="26">
        <v>3</v>
      </c>
      <c r="O29" s="26">
        <v>5</v>
      </c>
      <c r="P29" s="26">
        <v>2</v>
      </c>
      <c r="Q29" s="26">
        <v>2</v>
      </c>
      <c r="R29" s="27"/>
      <c r="S29" s="28">
        <f t="shared" si="3"/>
        <v>55</v>
      </c>
      <c r="T29" s="29">
        <f t="shared" si="4"/>
        <v>3.6666666666666665</v>
      </c>
      <c r="U29" s="30">
        <f t="shared" si="5"/>
        <v>4038.179148311307</v>
      </c>
    </row>
    <row r="30" spans="1:21" ht="15">
      <c r="A30" s="25" t="s">
        <v>20</v>
      </c>
      <c r="B30" s="25" t="s">
        <v>21</v>
      </c>
      <c r="C30" s="31"/>
      <c r="D30" s="26">
        <v>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7"/>
      <c r="S30" s="28">
        <f t="shared" si="3"/>
        <v>2</v>
      </c>
      <c r="T30" s="29">
        <f t="shared" si="4"/>
        <v>0.13333333333333333</v>
      </c>
      <c r="U30" s="30">
        <f t="shared" si="5"/>
        <v>146.84287812041117</v>
      </c>
    </row>
    <row r="31" spans="17:21" ht="15">
      <c r="Q31" s="23" t="s">
        <v>62</v>
      </c>
      <c r="U31" s="12">
        <f>SUM(U25:U26)</f>
        <v>367.1071953010279</v>
      </c>
    </row>
    <row r="32" ht="15">
      <c r="B32" s="14" t="s">
        <v>58</v>
      </c>
    </row>
    <row r="33" spans="1:21" ht="15">
      <c r="A33" s="25" t="s">
        <v>1</v>
      </c>
      <c r="B33" s="25" t="s">
        <v>30</v>
      </c>
      <c r="C33" s="31"/>
      <c r="D33" s="26">
        <v>36</v>
      </c>
      <c r="E33" s="26">
        <v>5</v>
      </c>
      <c r="F33" s="26">
        <v>4</v>
      </c>
      <c r="G33" s="26">
        <v>2</v>
      </c>
      <c r="H33" s="26">
        <v>9</v>
      </c>
      <c r="I33" s="26">
        <v>14</v>
      </c>
      <c r="J33" s="26">
        <v>9</v>
      </c>
      <c r="K33" s="26">
        <v>4</v>
      </c>
      <c r="L33" s="26">
        <v>1</v>
      </c>
      <c r="M33" s="26">
        <v>12</v>
      </c>
      <c r="N33" s="26">
        <v>4</v>
      </c>
      <c r="O33" s="26">
        <v>15</v>
      </c>
      <c r="P33" s="26">
        <v>1</v>
      </c>
      <c r="Q33" s="26">
        <v>2</v>
      </c>
      <c r="R33" s="27"/>
      <c r="S33" s="28">
        <f>SUM(C33:Q33)</f>
        <v>118</v>
      </c>
      <c r="T33" s="29">
        <f>S33/15</f>
        <v>7.866666666666666</v>
      </c>
      <c r="U33" s="30">
        <f>T33/0.000908</f>
        <v>8663.729809104258</v>
      </c>
    </row>
    <row r="34" spans="1:21" ht="15">
      <c r="A34" s="18" t="s">
        <v>1</v>
      </c>
      <c r="B34" s="18" t="s">
        <v>40</v>
      </c>
      <c r="C34" s="19">
        <v>1</v>
      </c>
      <c r="D34" s="19">
        <v>3</v>
      </c>
      <c r="E34" s="20"/>
      <c r="F34" s="20"/>
      <c r="G34" s="20"/>
      <c r="H34" s="20"/>
      <c r="I34" s="19">
        <v>1</v>
      </c>
      <c r="J34" s="20"/>
      <c r="K34" s="20"/>
      <c r="L34" s="20"/>
      <c r="M34" s="19">
        <v>3</v>
      </c>
      <c r="N34" s="20"/>
      <c r="O34" s="19">
        <v>1</v>
      </c>
      <c r="P34" s="20"/>
      <c r="Q34" s="20"/>
      <c r="S34" s="13">
        <f>SUM(C34:Q34)</f>
        <v>9</v>
      </c>
      <c r="T34" s="22">
        <f>S34/15</f>
        <v>0.6</v>
      </c>
      <c r="U34" s="21">
        <f>T34/0.000908</f>
        <v>660.7929515418502</v>
      </c>
    </row>
    <row r="35" spans="1:21" ht="15">
      <c r="A35" s="18" t="s">
        <v>1</v>
      </c>
      <c r="B35" s="18" t="s">
        <v>2</v>
      </c>
      <c r="C35" s="20"/>
      <c r="D35" s="19">
        <v>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>
        <v>5</v>
      </c>
      <c r="Q35" s="19">
        <v>2</v>
      </c>
      <c r="S35" s="13">
        <f>SUM(C35:Q35)</f>
        <v>8</v>
      </c>
      <c r="T35" s="22">
        <f>S35/15</f>
        <v>0.5333333333333333</v>
      </c>
      <c r="U35" s="21">
        <f>T35/0.000908</f>
        <v>587.3715124816447</v>
      </c>
    </row>
    <row r="36" spans="1:21" ht="15">
      <c r="A36" s="18" t="s">
        <v>42</v>
      </c>
      <c r="B36" s="18" t="s">
        <v>43</v>
      </c>
      <c r="C36" s="20"/>
      <c r="D36" s="20"/>
      <c r="E36" s="20"/>
      <c r="F36" s="20"/>
      <c r="G36" s="20"/>
      <c r="H36" s="20"/>
      <c r="I36" s="20"/>
      <c r="J36" s="19">
        <v>1</v>
      </c>
      <c r="K36" s="20"/>
      <c r="L36" s="20"/>
      <c r="M36" s="20"/>
      <c r="N36" s="20"/>
      <c r="O36" s="20"/>
      <c r="P36" s="20"/>
      <c r="Q36" s="19">
        <v>1</v>
      </c>
      <c r="S36" s="13">
        <f>SUM(C36:Q36)</f>
        <v>2</v>
      </c>
      <c r="T36" s="22">
        <f>S36/15</f>
        <v>0.13333333333333333</v>
      </c>
      <c r="U36" s="21">
        <f>T36/0.000908</f>
        <v>146.84287812041117</v>
      </c>
    </row>
    <row r="37" spans="1:21" ht="15">
      <c r="A37" s="25" t="s">
        <v>1</v>
      </c>
      <c r="B37" s="25" t="s">
        <v>41</v>
      </c>
      <c r="C37" s="31"/>
      <c r="D37" s="26">
        <v>1</v>
      </c>
      <c r="E37" s="26">
        <v>2</v>
      </c>
      <c r="F37" s="31"/>
      <c r="G37" s="31"/>
      <c r="H37" s="26">
        <v>1</v>
      </c>
      <c r="I37" s="26">
        <v>1</v>
      </c>
      <c r="J37" s="26">
        <v>1</v>
      </c>
      <c r="K37" s="31"/>
      <c r="L37" s="31"/>
      <c r="M37" s="31"/>
      <c r="N37" s="31"/>
      <c r="O37" s="26">
        <v>1</v>
      </c>
      <c r="P37" s="26">
        <v>1</v>
      </c>
      <c r="Q37" s="26">
        <v>2</v>
      </c>
      <c r="R37" s="27"/>
      <c r="S37" s="28">
        <f>SUM(C37:Q37)</f>
        <v>10</v>
      </c>
      <c r="T37" s="29">
        <f>S37/15</f>
        <v>0.6666666666666666</v>
      </c>
      <c r="U37" s="30">
        <f>T37/0.000908</f>
        <v>734.2143906020558</v>
      </c>
    </row>
    <row r="38" spans="17:21" ht="15">
      <c r="Q38" s="24" t="s">
        <v>63</v>
      </c>
      <c r="U38" s="12">
        <f>SUM(U34:U36)</f>
        <v>1395.007342143906</v>
      </c>
    </row>
    <row r="40" spans="17:21" ht="15">
      <c r="Q40" s="24" t="s">
        <v>64</v>
      </c>
      <c r="U40" s="12">
        <f>U38+U31+U22+U15</f>
        <v>64096.91629955948</v>
      </c>
    </row>
    <row r="42" spans="2:21" ht="48.75" customHeight="1">
      <c r="B42" s="72" t="s">
        <v>59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</sheetData>
  <sheetProtection/>
  <mergeCells count="4">
    <mergeCell ref="M2:O2"/>
    <mergeCell ref="O3:P3"/>
    <mergeCell ref="B1:G1"/>
    <mergeCell ref="B42:U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9.421875" style="0" customWidth="1"/>
    <col min="3" max="18" width="4.7109375" style="0" customWidth="1"/>
  </cols>
  <sheetData>
    <row r="1" spans="2:21" ht="15">
      <c r="B1" s="71" t="s">
        <v>44</v>
      </c>
      <c r="C1" s="71"/>
      <c r="D1" s="71"/>
      <c r="E1" s="71"/>
      <c r="F1" s="71"/>
      <c r="G1" s="71"/>
      <c r="H1" s="3"/>
      <c r="I1" s="3" t="s">
        <v>108</v>
      </c>
      <c r="J1" s="3"/>
      <c r="K1" s="3"/>
      <c r="L1" s="3"/>
      <c r="M1" s="2"/>
      <c r="N1" s="3" t="s">
        <v>46</v>
      </c>
      <c r="O1" s="3"/>
      <c r="P1" s="6"/>
      <c r="Q1" s="3"/>
      <c r="R1" s="3"/>
      <c r="S1" s="3"/>
      <c r="T1" s="3"/>
      <c r="U1" s="3"/>
    </row>
    <row r="2" spans="2:21" ht="15">
      <c r="B2" s="9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69" t="s">
        <v>47</v>
      </c>
      <c r="N2" s="69"/>
      <c r="O2" s="69"/>
      <c r="P2" s="4">
        <v>9.08</v>
      </c>
      <c r="Q2" s="4" t="s">
        <v>48</v>
      </c>
      <c r="R2" s="4"/>
      <c r="S2" s="4"/>
      <c r="T2" s="4"/>
      <c r="U2" s="4"/>
    </row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0">
        <v>0.000908</v>
      </c>
      <c r="P3" s="70"/>
      <c r="Q3" s="3" t="s">
        <v>49</v>
      </c>
      <c r="R3" s="3"/>
      <c r="S3" s="3"/>
      <c r="T3" s="3"/>
      <c r="U3" s="3"/>
    </row>
    <row r="4" spans="2:21" ht="15">
      <c r="B4" s="5"/>
      <c r="C4" s="5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</row>
    <row r="5" spans="1:21" ht="15">
      <c r="A5" s="32" t="s">
        <v>0</v>
      </c>
      <c r="B5" s="15" t="s">
        <v>65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8"/>
      <c r="S5" s="7" t="s">
        <v>51</v>
      </c>
      <c r="T5" s="7" t="s">
        <v>52</v>
      </c>
      <c r="U5" s="7" t="s">
        <v>53</v>
      </c>
    </row>
    <row r="6" ht="15">
      <c r="B6" s="10" t="s">
        <v>55</v>
      </c>
    </row>
    <row r="7" spans="1:21" ht="15">
      <c r="A7" s="33" t="s">
        <v>7</v>
      </c>
      <c r="B7" s="33" t="s">
        <v>8</v>
      </c>
      <c r="C7" s="34">
        <v>4</v>
      </c>
      <c r="D7" s="34">
        <v>3</v>
      </c>
      <c r="E7" s="34">
        <v>2</v>
      </c>
      <c r="F7" s="34">
        <v>3</v>
      </c>
      <c r="G7" s="34">
        <v>4</v>
      </c>
      <c r="H7" s="35"/>
      <c r="I7" s="34">
        <v>4</v>
      </c>
      <c r="J7" s="34">
        <v>5</v>
      </c>
      <c r="K7" s="34">
        <v>6</v>
      </c>
      <c r="L7" s="34">
        <v>6</v>
      </c>
      <c r="M7" s="34">
        <v>3</v>
      </c>
      <c r="N7" s="34">
        <v>2</v>
      </c>
      <c r="O7" s="34">
        <v>4</v>
      </c>
      <c r="P7" s="34">
        <v>5</v>
      </c>
      <c r="Q7" s="35"/>
      <c r="S7" s="13">
        <f aca="true" t="shared" si="0" ref="S7:S23">SUM(C7:Q7)</f>
        <v>51</v>
      </c>
      <c r="T7" s="22">
        <f aca="true" t="shared" si="1" ref="T7:T23">S7/15</f>
        <v>3.4</v>
      </c>
      <c r="U7" s="21">
        <f aca="true" t="shared" si="2" ref="U7:U23">T7/0.000908</f>
        <v>3744.493392070485</v>
      </c>
    </row>
    <row r="8" spans="1:21" ht="15">
      <c r="A8" s="33" t="s">
        <v>5</v>
      </c>
      <c r="B8" s="33" t="s">
        <v>66</v>
      </c>
      <c r="C8" s="35"/>
      <c r="D8" s="35"/>
      <c r="E8" s="35"/>
      <c r="F8" s="35"/>
      <c r="G8" s="35"/>
      <c r="H8" s="35"/>
      <c r="I8" s="34">
        <v>1</v>
      </c>
      <c r="J8" s="34">
        <v>2</v>
      </c>
      <c r="K8" s="35"/>
      <c r="L8" s="35"/>
      <c r="M8" s="35"/>
      <c r="N8" s="34">
        <v>1</v>
      </c>
      <c r="O8" s="35"/>
      <c r="P8" s="35"/>
      <c r="Q8" s="35"/>
      <c r="S8" s="13">
        <f t="shared" si="0"/>
        <v>4</v>
      </c>
      <c r="T8" s="22">
        <f t="shared" si="1"/>
        <v>0.26666666666666666</v>
      </c>
      <c r="U8" s="21">
        <f t="shared" si="2"/>
        <v>293.68575624082234</v>
      </c>
    </row>
    <row r="9" spans="1:21" ht="15">
      <c r="A9" s="33" t="s">
        <v>5</v>
      </c>
      <c r="B9" s="33" t="s">
        <v>6</v>
      </c>
      <c r="C9" s="35"/>
      <c r="D9" s="34">
        <v>1</v>
      </c>
      <c r="E9" s="34">
        <v>1</v>
      </c>
      <c r="F9" s="34">
        <v>2</v>
      </c>
      <c r="G9" s="35"/>
      <c r="H9" s="35"/>
      <c r="I9" s="34">
        <v>5</v>
      </c>
      <c r="J9" s="34">
        <v>1</v>
      </c>
      <c r="K9" s="34">
        <v>1</v>
      </c>
      <c r="L9" s="34">
        <v>1</v>
      </c>
      <c r="M9" s="35"/>
      <c r="N9" s="34">
        <v>1</v>
      </c>
      <c r="O9" s="35"/>
      <c r="P9" s="35"/>
      <c r="Q9" s="35"/>
      <c r="S9" s="13">
        <f t="shared" si="0"/>
        <v>13</v>
      </c>
      <c r="T9" s="22">
        <f t="shared" si="1"/>
        <v>0.8666666666666667</v>
      </c>
      <c r="U9" s="21">
        <f t="shared" si="2"/>
        <v>954.4787077826726</v>
      </c>
    </row>
    <row r="10" spans="1:21" ht="15">
      <c r="A10" s="33" t="s">
        <v>73</v>
      </c>
      <c r="B10" s="33" t="s">
        <v>74</v>
      </c>
      <c r="C10" s="35"/>
      <c r="D10" s="35"/>
      <c r="E10" s="34">
        <v>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S10" s="13">
        <f t="shared" si="0"/>
        <v>1</v>
      </c>
      <c r="T10" s="22">
        <f t="shared" si="1"/>
        <v>0.06666666666666667</v>
      </c>
      <c r="U10" s="21">
        <f t="shared" si="2"/>
        <v>73.42143906020559</v>
      </c>
    </row>
    <row r="11" spans="1:21" ht="15">
      <c r="A11" s="33" t="s">
        <v>73</v>
      </c>
      <c r="B11" s="33" t="s">
        <v>75</v>
      </c>
      <c r="C11" s="35"/>
      <c r="D11" s="34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S11" s="13">
        <f t="shared" si="0"/>
        <v>1</v>
      </c>
      <c r="T11" s="22">
        <f t="shared" si="1"/>
        <v>0.06666666666666667</v>
      </c>
      <c r="U11" s="21">
        <f t="shared" si="2"/>
        <v>73.42143906020559</v>
      </c>
    </row>
    <row r="12" spans="1:21" ht="15">
      <c r="A12" s="33" t="s">
        <v>77</v>
      </c>
      <c r="B12" s="33" t="s">
        <v>78</v>
      </c>
      <c r="C12" s="35"/>
      <c r="D12" s="34">
        <v>2</v>
      </c>
      <c r="E12" s="34">
        <v>1</v>
      </c>
      <c r="F12" s="35"/>
      <c r="G12" s="35"/>
      <c r="H12" s="35"/>
      <c r="I12" s="34">
        <v>1</v>
      </c>
      <c r="J12" s="35"/>
      <c r="K12" s="34">
        <v>2</v>
      </c>
      <c r="L12" s="35"/>
      <c r="M12" s="34">
        <v>3</v>
      </c>
      <c r="N12" s="34">
        <v>2</v>
      </c>
      <c r="O12" s="34">
        <v>3</v>
      </c>
      <c r="P12" s="35"/>
      <c r="Q12" s="34">
        <v>1</v>
      </c>
      <c r="S12" s="13">
        <f t="shared" si="0"/>
        <v>15</v>
      </c>
      <c r="T12" s="22">
        <f t="shared" si="1"/>
        <v>1</v>
      </c>
      <c r="U12" s="21">
        <f t="shared" si="2"/>
        <v>1101.3215859030838</v>
      </c>
    </row>
    <row r="13" spans="1:21" ht="15">
      <c r="A13" s="33" t="s">
        <v>67</v>
      </c>
      <c r="B13" s="33" t="s">
        <v>68</v>
      </c>
      <c r="C13" s="35"/>
      <c r="D13" s="35"/>
      <c r="E13" s="35"/>
      <c r="F13" s="34">
        <v>1</v>
      </c>
      <c r="G13" s="35"/>
      <c r="H13" s="35"/>
      <c r="I13" s="34">
        <v>1</v>
      </c>
      <c r="J13" s="35"/>
      <c r="K13" s="35"/>
      <c r="L13" s="35"/>
      <c r="M13" s="35"/>
      <c r="N13" s="34">
        <v>1</v>
      </c>
      <c r="O13" s="35"/>
      <c r="P13" s="35"/>
      <c r="Q13" s="35"/>
      <c r="S13" s="13">
        <f t="shared" si="0"/>
        <v>3</v>
      </c>
      <c r="T13" s="22">
        <f t="shared" si="1"/>
        <v>0.2</v>
      </c>
      <c r="U13" s="21">
        <f t="shared" si="2"/>
        <v>220.26431718061676</v>
      </c>
    </row>
    <row r="14" spans="1:21" ht="15">
      <c r="A14" s="33" t="s">
        <v>3</v>
      </c>
      <c r="B14" s="33" t="s">
        <v>4</v>
      </c>
      <c r="C14" s="34">
        <v>37</v>
      </c>
      <c r="D14" s="34">
        <v>42</v>
      </c>
      <c r="E14" s="34">
        <v>14</v>
      </c>
      <c r="F14" s="34">
        <v>8</v>
      </c>
      <c r="G14" s="35"/>
      <c r="H14" s="34">
        <v>25</v>
      </c>
      <c r="I14" s="34">
        <v>31</v>
      </c>
      <c r="J14" s="34">
        <v>100</v>
      </c>
      <c r="K14" s="34">
        <v>60</v>
      </c>
      <c r="L14" s="34">
        <v>42</v>
      </c>
      <c r="M14" s="34">
        <v>12</v>
      </c>
      <c r="N14" s="34">
        <v>48</v>
      </c>
      <c r="O14" s="34">
        <v>16</v>
      </c>
      <c r="P14" s="34">
        <v>1</v>
      </c>
      <c r="Q14" s="34">
        <v>1</v>
      </c>
      <c r="S14" s="13">
        <f t="shared" si="0"/>
        <v>437</v>
      </c>
      <c r="T14" s="22">
        <f t="shared" si="1"/>
        <v>29.133333333333333</v>
      </c>
      <c r="U14" s="21">
        <f t="shared" si="2"/>
        <v>32085.16886930984</v>
      </c>
    </row>
    <row r="15" spans="1:21" ht="15">
      <c r="A15" s="33" t="s">
        <v>71</v>
      </c>
      <c r="B15" s="33" t="s">
        <v>72</v>
      </c>
      <c r="C15" s="35"/>
      <c r="D15" s="35"/>
      <c r="E15" s="34">
        <v>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S15" s="13">
        <f t="shared" si="0"/>
        <v>1</v>
      </c>
      <c r="T15" s="22">
        <f t="shared" si="1"/>
        <v>0.06666666666666667</v>
      </c>
      <c r="U15" s="21">
        <f t="shared" si="2"/>
        <v>73.42143906020559</v>
      </c>
    </row>
    <row r="16" spans="1:21" ht="15">
      <c r="A16" s="33" t="s">
        <v>69</v>
      </c>
      <c r="B16" s="33" t="s">
        <v>70</v>
      </c>
      <c r="C16" s="35"/>
      <c r="D16" s="35"/>
      <c r="E16" s="35"/>
      <c r="F16" s="35"/>
      <c r="G16" s="35"/>
      <c r="H16" s="34">
        <v>1</v>
      </c>
      <c r="I16" s="35"/>
      <c r="J16" s="35"/>
      <c r="K16" s="35"/>
      <c r="L16" s="35"/>
      <c r="M16" s="35"/>
      <c r="N16" s="35"/>
      <c r="O16" s="34">
        <v>1</v>
      </c>
      <c r="P16" s="35"/>
      <c r="Q16" s="35"/>
      <c r="S16" s="13">
        <f t="shared" si="0"/>
        <v>2</v>
      </c>
      <c r="T16" s="22">
        <f t="shared" si="1"/>
        <v>0.13333333333333333</v>
      </c>
      <c r="U16" s="21">
        <f t="shared" si="2"/>
        <v>146.84287812041117</v>
      </c>
    </row>
    <row r="17" spans="1:21" ht="15">
      <c r="A17" s="33" t="s">
        <v>73</v>
      </c>
      <c r="B17" s="33" t="s">
        <v>76</v>
      </c>
      <c r="C17" s="35"/>
      <c r="D17" s="35"/>
      <c r="E17" s="35"/>
      <c r="F17" s="35"/>
      <c r="G17" s="35"/>
      <c r="H17" s="34">
        <v>1</v>
      </c>
      <c r="I17" s="35"/>
      <c r="J17" s="34">
        <v>1</v>
      </c>
      <c r="K17" s="35"/>
      <c r="L17" s="35"/>
      <c r="M17" s="35"/>
      <c r="N17" s="35"/>
      <c r="O17" s="35"/>
      <c r="P17" s="35"/>
      <c r="Q17" s="35"/>
      <c r="S17" s="13">
        <f t="shared" si="0"/>
        <v>2</v>
      </c>
      <c r="T17" s="22">
        <f t="shared" si="1"/>
        <v>0.13333333333333333</v>
      </c>
      <c r="U17" s="21">
        <f t="shared" si="2"/>
        <v>146.84287812041117</v>
      </c>
    </row>
    <row r="18" spans="1:21" ht="15">
      <c r="A18" s="33" t="s">
        <v>84</v>
      </c>
      <c r="B18" s="33" t="s">
        <v>85</v>
      </c>
      <c r="C18" s="35"/>
      <c r="D18" s="34">
        <v>2</v>
      </c>
      <c r="E18" s="34">
        <v>1</v>
      </c>
      <c r="F18" s="34">
        <v>1</v>
      </c>
      <c r="G18" s="35"/>
      <c r="H18" s="35"/>
      <c r="I18" s="34">
        <v>1</v>
      </c>
      <c r="J18" s="35"/>
      <c r="K18" s="35"/>
      <c r="L18" s="34">
        <v>1</v>
      </c>
      <c r="M18" s="35"/>
      <c r="N18" s="35"/>
      <c r="O18" s="35"/>
      <c r="P18" s="35"/>
      <c r="Q18" s="35"/>
      <c r="S18" s="13">
        <f t="shared" si="0"/>
        <v>6</v>
      </c>
      <c r="T18" s="22">
        <f t="shared" si="1"/>
        <v>0.4</v>
      </c>
      <c r="U18" s="21">
        <f t="shared" si="2"/>
        <v>440.5286343612335</v>
      </c>
    </row>
    <row r="19" spans="1:21" ht="15">
      <c r="A19" s="33" t="s">
        <v>11</v>
      </c>
      <c r="B19" s="33" t="s">
        <v>13</v>
      </c>
      <c r="C19" s="34">
        <v>10</v>
      </c>
      <c r="D19" s="34">
        <v>5</v>
      </c>
      <c r="E19" s="34">
        <v>8</v>
      </c>
      <c r="F19" s="34">
        <v>1</v>
      </c>
      <c r="G19" s="35"/>
      <c r="H19" s="34">
        <v>11</v>
      </c>
      <c r="I19" s="34">
        <v>12</v>
      </c>
      <c r="J19" s="34">
        <v>2</v>
      </c>
      <c r="K19" s="34">
        <v>7</v>
      </c>
      <c r="L19" s="34">
        <v>1</v>
      </c>
      <c r="M19" s="34">
        <v>10</v>
      </c>
      <c r="N19" s="34">
        <v>1</v>
      </c>
      <c r="O19" s="34">
        <v>6</v>
      </c>
      <c r="P19" s="35"/>
      <c r="Q19" s="35"/>
      <c r="S19" s="13">
        <f t="shared" si="0"/>
        <v>74</v>
      </c>
      <c r="T19" s="22">
        <f t="shared" si="1"/>
        <v>4.933333333333334</v>
      </c>
      <c r="U19" s="21">
        <f t="shared" si="2"/>
        <v>5433.186490455213</v>
      </c>
    </row>
    <row r="20" spans="1:21" ht="15">
      <c r="A20" s="33" t="s">
        <v>11</v>
      </c>
      <c r="B20" s="33" t="s">
        <v>83</v>
      </c>
      <c r="C20" s="34">
        <v>1</v>
      </c>
      <c r="D20" s="35"/>
      <c r="E20" s="35"/>
      <c r="F20" s="35"/>
      <c r="G20" s="35"/>
      <c r="H20" s="34">
        <v>1</v>
      </c>
      <c r="I20" s="34">
        <v>1</v>
      </c>
      <c r="J20" s="35"/>
      <c r="K20" s="35"/>
      <c r="L20" s="35"/>
      <c r="M20" s="35"/>
      <c r="N20" s="34">
        <v>1</v>
      </c>
      <c r="O20" s="35"/>
      <c r="P20" s="35"/>
      <c r="Q20" s="35"/>
      <c r="S20" s="13">
        <f t="shared" si="0"/>
        <v>4</v>
      </c>
      <c r="T20" s="22">
        <f t="shared" si="1"/>
        <v>0.26666666666666666</v>
      </c>
      <c r="U20" s="21">
        <f t="shared" si="2"/>
        <v>293.68575624082234</v>
      </c>
    </row>
    <row r="21" spans="1:21" ht="15">
      <c r="A21" s="33" t="s">
        <v>81</v>
      </c>
      <c r="B21" s="33" t="s">
        <v>82</v>
      </c>
      <c r="C21" s="35"/>
      <c r="D21" s="34">
        <v>1</v>
      </c>
      <c r="E21" s="35"/>
      <c r="F21" s="35"/>
      <c r="G21" s="35"/>
      <c r="H21" s="35"/>
      <c r="I21" s="35"/>
      <c r="J21" s="35"/>
      <c r="K21" s="35"/>
      <c r="L21" s="35"/>
      <c r="M21" s="34">
        <v>1</v>
      </c>
      <c r="N21" s="35"/>
      <c r="O21" s="35"/>
      <c r="P21" s="35"/>
      <c r="Q21" s="35"/>
      <c r="S21" s="13">
        <f t="shared" si="0"/>
        <v>2</v>
      </c>
      <c r="T21" s="22">
        <f t="shared" si="1"/>
        <v>0.13333333333333333</v>
      </c>
      <c r="U21" s="21">
        <f t="shared" si="2"/>
        <v>146.84287812041117</v>
      </c>
    </row>
    <row r="22" spans="1:21" ht="15">
      <c r="A22" s="33" t="s">
        <v>79</v>
      </c>
      <c r="B22" s="33" t="s">
        <v>80</v>
      </c>
      <c r="C22" s="35"/>
      <c r="D22" s="35"/>
      <c r="E22" s="35"/>
      <c r="F22" s="35"/>
      <c r="G22" s="35"/>
      <c r="H22" s="35"/>
      <c r="I22" s="34">
        <v>1</v>
      </c>
      <c r="J22" s="35"/>
      <c r="K22" s="35"/>
      <c r="L22" s="35"/>
      <c r="M22" s="35"/>
      <c r="N22" s="35"/>
      <c r="O22" s="35"/>
      <c r="P22" s="35"/>
      <c r="Q22" s="35"/>
      <c r="S22" s="13">
        <f t="shared" si="0"/>
        <v>1</v>
      </c>
      <c r="T22" s="22">
        <f t="shared" si="1"/>
        <v>0.06666666666666667</v>
      </c>
      <c r="U22" s="21">
        <f t="shared" si="2"/>
        <v>73.42143906020559</v>
      </c>
    </row>
    <row r="23" spans="1:21" ht="15">
      <c r="A23" s="33" t="s">
        <v>9</v>
      </c>
      <c r="B23" s="33" t="s">
        <v>10</v>
      </c>
      <c r="C23" s="35"/>
      <c r="D23" s="35"/>
      <c r="E23" s="34">
        <v>3</v>
      </c>
      <c r="F23" s="34">
        <v>1</v>
      </c>
      <c r="G23" s="35"/>
      <c r="H23" s="35"/>
      <c r="I23" s="34">
        <v>2</v>
      </c>
      <c r="J23" s="34">
        <v>1</v>
      </c>
      <c r="K23" s="34">
        <v>1</v>
      </c>
      <c r="L23" s="35"/>
      <c r="M23" s="34">
        <v>1</v>
      </c>
      <c r="N23" s="34">
        <v>2</v>
      </c>
      <c r="O23" s="34">
        <v>3</v>
      </c>
      <c r="P23" s="35"/>
      <c r="Q23" s="35"/>
      <c r="S23" s="13">
        <f t="shared" si="0"/>
        <v>14</v>
      </c>
      <c r="T23" s="22">
        <f t="shared" si="1"/>
        <v>0.9333333333333333</v>
      </c>
      <c r="U23" s="21">
        <f t="shared" si="2"/>
        <v>1027.9001468428783</v>
      </c>
    </row>
    <row r="24" spans="1:21" ht="15">
      <c r="A24" s="36"/>
      <c r="B24" s="16"/>
      <c r="C24" s="1"/>
      <c r="D24" s="17"/>
      <c r="E24" s="1"/>
      <c r="F24" s="1"/>
      <c r="G24" s="1"/>
      <c r="H24" s="1"/>
      <c r="I24" s="17"/>
      <c r="J24" s="1"/>
      <c r="K24" s="1"/>
      <c r="L24" s="1"/>
      <c r="M24" s="1"/>
      <c r="N24" s="1"/>
      <c r="O24" s="1"/>
      <c r="P24" s="1"/>
      <c r="Q24" s="24" t="s">
        <v>60</v>
      </c>
      <c r="U24" s="12">
        <f>SUM(U7:U23)</f>
        <v>46328.92804698973</v>
      </c>
    </row>
    <row r="25" ht="15">
      <c r="B25" s="11" t="s">
        <v>56</v>
      </c>
    </row>
    <row r="26" spans="1:21" ht="15">
      <c r="A26" s="33" t="s">
        <v>102</v>
      </c>
      <c r="B26" s="33" t="s">
        <v>103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4">
        <v>1</v>
      </c>
      <c r="O26" s="34">
        <v>2</v>
      </c>
      <c r="P26" s="35"/>
      <c r="Q26" s="35"/>
      <c r="S26" s="13">
        <f aca="true" t="shared" si="3" ref="S26:S37">SUM(C26:Q26)</f>
        <v>3</v>
      </c>
      <c r="T26" s="22">
        <f aca="true" t="shared" si="4" ref="T26:T37">S26/15</f>
        <v>0.2</v>
      </c>
      <c r="U26" s="21">
        <f aca="true" t="shared" si="5" ref="U26:U37">T26/0.000908</f>
        <v>220.26431718061676</v>
      </c>
    </row>
    <row r="27" spans="1:21" ht="15">
      <c r="A27" s="33" t="s">
        <v>96</v>
      </c>
      <c r="B27" s="33" t="s">
        <v>97</v>
      </c>
      <c r="C27" s="35"/>
      <c r="D27" s="35"/>
      <c r="E27" s="35"/>
      <c r="F27" s="35"/>
      <c r="G27" s="35"/>
      <c r="H27" s="35"/>
      <c r="I27" s="35"/>
      <c r="J27" s="34">
        <v>1</v>
      </c>
      <c r="K27" s="35"/>
      <c r="L27" s="35"/>
      <c r="M27" s="35"/>
      <c r="N27" s="35"/>
      <c r="O27" s="35"/>
      <c r="P27" s="35"/>
      <c r="Q27" s="35"/>
      <c r="S27" s="13">
        <f t="shared" si="3"/>
        <v>1</v>
      </c>
      <c r="T27" s="22">
        <f t="shared" si="4"/>
        <v>0.06666666666666667</v>
      </c>
      <c r="U27" s="21">
        <f t="shared" si="5"/>
        <v>73.42143906020559</v>
      </c>
    </row>
    <row r="28" spans="1:21" ht="15">
      <c r="A28" s="33" t="s">
        <v>35</v>
      </c>
      <c r="B28" s="33" t="s">
        <v>36</v>
      </c>
      <c r="C28" s="35"/>
      <c r="D28" s="35"/>
      <c r="E28" s="35"/>
      <c r="F28" s="35"/>
      <c r="G28" s="34">
        <v>1</v>
      </c>
      <c r="H28" s="35"/>
      <c r="I28" s="34">
        <v>2</v>
      </c>
      <c r="J28" s="35"/>
      <c r="K28" s="34">
        <v>1</v>
      </c>
      <c r="L28" s="35"/>
      <c r="M28" s="34">
        <v>1</v>
      </c>
      <c r="N28" s="35"/>
      <c r="O28" s="35"/>
      <c r="P28" s="35"/>
      <c r="Q28" s="35"/>
      <c r="S28" s="13">
        <f t="shared" si="3"/>
        <v>5</v>
      </c>
      <c r="T28" s="22">
        <f t="shared" si="4"/>
        <v>0.3333333333333333</v>
      </c>
      <c r="U28" s="21">
        <f t="shared" si="5"/>
        <v>367.1071953010279</v>
      </c>
    </row>
    <row r="29" spans="1:21" ht="15">
      <c r="A29" s="33" t="s">
        <v>104</v>
      </c>
      <c r="B29" s="33" t="s">
        <v>105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4">
        <v>1</v>
      </c>
      <c r="N29" s="35"/>
      <c r="O29" s="35"/>
      <c r="P29" s="35"/>
      <c r="Q29" s="35"/>
      <c r="S29" s="13">
        <f t="shared" si="3"/>
        <v>1</v>
      </c>
      <c r="T29" s="22">
        <f t="shared" si="4"/>
        <v>0.06666666666666667</v>
      </c>
      <c r="U29" s="21">
        <f t="shared" si="5"/>
        <v>73.42143906020559</v>
      </c>
    </row>
    <row r="30" spans="1:21" ht="15">
      <c r="A30" s="33" t="s">
        <v>92</v>
      </c>
      <c r="B30" s="33" t="s">
        <v>93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4">
        <v>1</v>
      </c>
      <c r="O30" s="35"/>
      <c r="P30" s="35"/>
      <c r="Q30" s="35"/>
      <c r="S30" s="13">
        <f t="shared" si="3"/>
        <v>1</v>
      </c>
      <c r="T30" s="22">
        <f t="shared" si="4"/>
        <v>0.06666666666666667</v>
      </c>
      <c r="U30" s="21">
        <f t="shared" si="5"/>
        <v>73.42143906020559</v>
      </c>
    </row>
    <row r="31" spans="1:21" ht="15">
      <c r="A31" s="33" t="s">
        <v>1</v>
      </c>
      <c r="B31" s="33" t="s">
        <v>91</v>
      </c>
      <c r="C31" s="35"/>
      <c r="D31" s="34">
        <v>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13">
        <f t="shared" si="3"/>
        <v>1</v>
      </c>
      <c r="T31" s="22">
        <f t="shared" si="4"/>
        <v>0.06666666666666667</v>
      </c>
      <c r="U31" s="21">
        <f t="shared" si="5"/>
        <v>73.42143906020559</v>
      </c>
    </row>
    <row r="32" spans="1:21" ht="15">
      <c r="A32" s="33" t="s">
        <v>98</v>
      </c>
      <c r="B32" s="33" t="s">
        <v>99</v>
      </c>
      <c r="C32" s="35"/>
      <c r="D32" s="35"/>
      <c r="E32" s="34">
        <v>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S32" s="13">
        <f t="shared" si="3"/>
        <v>1</v>
      </c>
      <c r="T32" s="22">
        <f t="shared" si="4"/>
        <v>0.06666666666666667</v>
      </c>
      <c r="U32" s="21">
        <f t="shared" si="5"/>
        <v>73.42143906020559</v>
      </c>
    </row>
    <row r="33" spans="1:21" ht="15">
      <c r="A33" s="33" t="s">
        <v>33</v>
      </c>
      <c r="B33" s="33" t="s">
        <v>34</v>
      </c>
      <c r="C33" s="34">
        <v>3</v>
      </c>
      <c r="D33" s="34">
        <v>9</v>
      </c>
      <c r="E33" s="34">
        <v>3</v>
      </c>
      <c r="F33" s="34">
        <v>3</v>
      </c>
      <c r="G33" s="34">
        <v>1</v>
      </c>
      <c r="H33" s="34">
        <v>7</v>
      </c>
      <c r="I33" s="34">
        <v>13</v>
      </c>
      <c r="J33" s="34">
        <v>9</v>
      </c>
      <c r="K33" s="34">
        <v>13</v>
      </c>
      <c r="L33" s="34">
        <v>8</v>
      </c>
      <c r="M33" s="34">
        <v>7</v>
      </c>
      <c r="N33" s="34">
        <v>15</v>
      </c>
      <c r="O33" s="34">
        <v>17</v>
      </c>
      <c r="P33" s="35"/>
      <c r="Q33" s="35"/>
      <c r="S33" s="13">
        <f t="shared" si="3"/>
        <v>108</v>
      </c>
      <c r="T33" s="22">
        <f t="shared" si="4"/>
        <v>7.2</v>
      </c>
      <c r="U33" s="21">
        <f t="shared" si="5"/>
        <v>7929.515418502203</v>
      </c>
    </row>
    <row r="34" spans="1:21" ht="15">
      <c r="A34" s="33" t="s">
        <v>94</v>
      </c>
      <c r="B34" s="33" t="s">
        <v>95</v>
      </c>
      <c r="C34" s="35"/>
      <c r="D34" s="35"/>
      <c r="E34" s="35"/>
      <c r="F34" s="35"/>
      <c r="G34" s="35"/>
      <c r="H34" s="35"/>
      <c r="I34" s="35"/>
      <c r="J34" s="35"/>
      <c r="K34" s="35"/>
      <c r="L34" s="34">
        <v>1</v>
      </c>
      <c r="M34" s="35"/>
      <c r="N34" s="35"/>
      <c r="O34" s="35"/>
      <c r="P34" s="35"/>
      <c r="Q34" s="35"/>
      <c r="S34" s="13">
        <f t="shared" si="3"/>
        <v>1</v>
      </c>
      <c r="T34" s="22">
        <f t="shared" si="4"/>
        <v>0.06666666666666667</v>
      </c>
      <c r="U34" s="21">
        <f t="shared" si="5"/>
        <v>73.42143906020559</v>
      </c>
    </row>
    <row r="35" spans="1:21" ht="15">
      <c r="A35" s="33" t="s">
        <v>100</v>
      </c>
      <c r="B35" s="33" t="s">
        <v>101</v>
      </c>
      <c r="C35" s="35"/>
      <c r="D35" s="34">
        <v>2</v>
      </c>
      <c r="E35" s="35"/>
      <c r="F35" s="35"/>
      <c r="G35" s="35"/>
      <c r="H35" s="34">
        <v>1</v>
      </c>
      <c r="I35" s="34">
        <v>1</v>
      </c>
      <c r="J35" s="35"/>
      <c r="K35" s="35"/>
      <c r="L35" s="35"/>
      <c r="M35" s="35"/>
      <c r="N35" s="34">
        <v>1</v>
      </c>
      <c r="O35" s="35"/>
      <c r="P35" s="35"/>
      <c r="Q35" s="35"/>
      <c r="S35" s="13">
        <f t="shared" si="3"/>
        <v>5</v>
      </c>
      <c r="T35" s="22">
        <f t="shared" si="4"/>
        <v>0.3333333333333333</v>
      </c>
      <c r="U35" s="21">
        <f t="shared" si="5"/>
        <v>367.1071953010279</v>
      </c>
    </row>
    <row r="36" spans="1:21" ht="15">
      <c r="A36" s="33" t="s">
        <v>106</v>
      </c>
      <c r="B36" s="33" t="s">
        <v>107</v>
      </c>
      <c r="C36" s="35"/>
      <c r="D36" s="35"/>
      <c r="E36" s="35"/>
      <c r="F36" s="35"/>
      <c r="G36" s="35"/>
      <c r="H36" s="35"/>
      <c r="I36" s="35"/>
      <c r="J36" s="35"/>
      <c r="K36" s="34">
        <v>1</v>
      </c>
      <c r="L36" s="35"/>
      <c r="M36" s="35"/>
      <c r="N36" s="35"/>
      <c r="O36" s="34">
        <v>2</v>
      </c>
      <c r="P36" s="35"/>
      <c r="Q36" s="35"/>
      <c r="S36" s="13">
        <f t="shared" si="3"/>
        <v>3</v>
      </c>
      <c r="T36" s="22">
        <f t="shared" si="4"/>
        <v>0.2</v>
      </c>
      <c r="U36" s="21">
        <f t="shared" si="5"/>
        <v>220.26431718061676</v>
      </c>
    </row>
    <row r="37" spans="1:21" ht="15">
      <c r="A37" s="33" t="s">
        <v>31</v>
      </c>
      <c r="B37" s="33" t="s">
        <v>32</v>
      </c>
      <c r="C37" s="34">
        <v>1</v>
      </c>
      <c r="D37" s="34">
        <v>2</v>
      </c>
      <c r="E37" s="35"/>
      <c r="F37" s="34">
        <v>1</v>
      </c>
      <c r="G37" s="35"/>
      <c r="H37" s="34">
        <v>2</v>
      </c>
      <c r="I37" s="34">
        <v>3</v>
      </c>
      <c r="J37" s="35"/>
      <c r="K37" s="34">
        <v>2</v>
      </c>
      <c r="L37" s="34">
        <v>1</v>
      </c>
      <c r="M37" s="34">
        <v>1</v>
      </c>
      <c r="N37" s="35"/>
      <c r="O37" s="34">
        <v>1</v>
      </c>
      <c r="P37" s="35"/>
      <c r="Q37" s="35"/>
      <c r="S37" s="13">
        <f t="shared" si="3"/>
        <v>14</v>
      </c>
      <c r="T37" s="22">
        <f t="shared" si="4"/>
        <v>0.9333333333333333</v>
      </c>
      <c r="U37" s="21">
        <f t="shared" si="5"/>
        <v>1027.9001468428783</v>
      </c>
    </row>
    <row r="38" spans="17:21" ht="15">
      <c r="Q38" s="24" t="s">
        <v>61</v>
      </c>
      <c r="U38" s="12">
        <f>SUM(U26:U37)</f>
        <v>10572.687224669606</v>
      </c>
    </row>
    <row r="39" ht="15">
      <c r="B39" s="11" t="s">
        <v>57</v>
      </c>
    </row>
    <row r="40" spans="1:21" ht="15">
      <c r="A40" s="37" t="s">
        <v>25</v>
      </c>
      <c r="B40" s="37" t="s">
        <v>26</v>
      </c>
      <c r="C40" s="38">
        <v>1</v>
      </c>
      <c r="D40" s="39"/>
      <c r="E40" s="39"/>
      <c r="F40" s="38">
        <v>1</v>
      </c>
      <c r="G40" s="38">
        <v>1</v>
      </c>
      <c r="H40" s="39"/>
      <c r="I40" s="39"/>
      <c r="J40" s="39"/>
      <c r="K40" s="39"/>
      <c r="L40" s="39"/>
      <c r="M40" s="39"/>
      <c r="N40" s="39"/>
      <c r="O40" s="38">
        <v>1</v>
      </c>
      <c r="P40" s="38">
        <v>2</v>
      </c>
      <c r="Q40" s="38">
        <v>1</v>
      </c>
      <c r="R40" s="27"/>
      <c r="S40" s="28">
        <f aca="true" t="shared" si="6" ref="S40:S47">SUM(C40:Q40)</f>
        <v>7</v>
      </c>
      <c r="T40" s="29">
        <f aca="true" t="shared" si="7" ref="T40:T47">S40/15</f>
        <v>0.4666666666666667</v>
      </c>
      <c r="U40" s="30">
        <f aca="true" t="shared" si="8" ref="U40:U47">T40/0.000908</f>
        <v>513.9500734214391</v>
      </c>
    </row>
    <row r="41" spans="1:21" ht="15">
      <c r="A41" s="33" t="s">
        <v>22</v>
      </c>
      <c r="B41" s="33" t="s">
        <v>23</v>
      </c>
      <c r="C41" s="35"/>
      <c r="D41" s="34">
        <v>11</v>
      </c>
      <c r="E41" s="34">
        <v>2</v>
      </c>
      <c r="F41" s="35"/>
      <c r="G41" s="35"/>
      <c r="H41" s="34">
        <v>6</v>
      </c>
      <c r="I41" s="34">
        <v>9</v>
      </c>
      <c r="J41" s="34">
        <v>3</v>
      </c>
      <c r="K41" s="34">
        <v>4</v>
      </c>
      <c r="L41" s="35"/>
      <c r="M41" s="34">
        <v>2</v>
      </c>
      <c r="N41" s="34">
        <v>4</v>
      </c>
      <c r="O41" s="34">
        <v>6</v>
      </c>
      <c r="P41" s="35"/>
      <c r="Q41" s="35"/>
      <c r="S41" s="13">
        <f t="shared" si="6"/>
        <v>47</v>
      </c>
      <c r="T41" s="22">
        <f t="shared" si="7"/>
        <v>3.1333333333333333</v>
      </c>
      <c r="U41" s="21">
        <f t="shared" si="8"/>
        <v>3450.8076358296626</v>
      </c>
    </row>
    <row r="42" spans="1:21" ht="15">
      <c r="A42" s="37" t="s">
        <v>18</v>
      </c>
      <c r="B42" s="37" t="s">
        <v>19</v>
      </c>
      <c r="C42" s="38">
        <v>16</v>
      </c>
      <c r="D42" s="38">
        <v>1</v>
      </c>
      <c r="E42" s="38">
        <v>4</v>
      </c>
      <c r="F42" s="38">
        <v>5</v>
      </c>
      <c r="G42" s="39"/>
      <c r="H42" s="38">
        <v>5</v>
      </c>
      <c r="I42" s="38">
        <v>5</v>
      </c>
      <c r="J42" s="38">
        <v>5</v>
      </c>
      <c r="K42" s="38">
        <v>10</v>
      </c>
      <c r="L42" s="38">
        <v>5</v>
      </c>
      <c r="M42" s="38">
        <v>4</v>
      </c>
      <c r="N42" s="38">
        <v>16</v>
      </c>
      <c r="O42" s="39"/>
      <c r="P42" s="38">
        <v>1</v>
      </c>
      <c r="Q42" s="39"/>
      <c r="R42" s="27"/>
      <c r="S42" s="28">
        <f t="shared" si="6"/>
        <v>77</v>
      </c>
      <c r="T42" s="29">
        <f t="shared" si="7"/>
        <v>5.133333333333334</v>
      </c>
      <c r="U42" s="30">
        <f t="shared" si="8"/>
        <v>5653.450807635831</v>
      </c>
    </row>
    <row r="43" spans="1:21" ht="15">
      <c r="A43" s="37" t="s">
        <v>27</v>
      </c>
      <c r="B43" s="37" t="s">
        <v>28</v>
      </c>
      <c r="C43" s="38">
        <v>3</v>
      </c>
      <c r="D43" s="38">
        <v>2</v>
      </c>
      <c r="E43" s="38">
        <v>3</v>
      </c>
      <c r="F43" s="38">
        <v>2</v>
      </c>
      <c r="G43" s="38">
        <v>3</v>
      </c>
      <c r="H43" s="38">
        <v>6</v>
      </c>
      <c r="I43" s="38">
        <v>2</v>
      </c>
      <c r="J43" s="38">
        <v>5</v>
      </c>
      <c r="K43" s="38">
        <v>9</v>
      </c>
      <c r="L43" s="38">
        <v>1</v>
      </c>
      <c r="M43" s="38">
        <v>4</v>
      </c>
      <c r="N43" s="38">
        <v>4</v>
      </c>
      <c r="O43" s="38">
        <v>2</v>
      </c>
      <c r="P43" s="38">
        <v>1</v>
      </c>
      <c r="Q43" s="38">
        <v>4</v>
      </c>
      <c r="R43" s="27"/>
      <c r="S43" s="28">
        <f t="shared" si="6"/>
        <v>51</v>
      </c>
      <c r="T43" s="29">
        <f t="shared" si="7"/>
        <v>3.4</v>
      </c>
      <c r="U43" s="30">
        <f t="shared" si="8"/>
        <v>3744.493392070485</v>
      </c>
    </row>
    <row r="44" spans="1:21" ht="15">
      <c r="A44" s="33" t="s">
        <v>86</v>
      </c>
      <c r="B44" s="33" t="s">
        <v>87</v>
      </c>
      <c r="C44" s="34">
        <v>1</v>
      </c>
      <c r="D44" s="34">
        <v>1</v>
      </c>
      <c r="E44" s="35"/>
      <c r="F44" s="35"/>
      <c r="G44" s="35"/>
      <c r="H44" s="35"/>
      <c r="I44" s="35"/>
      <c r="J44" s="35"/>
      <c r="K44" s="35"/>
      <c r="L44" s="35"/>
      <c r="M44" s="34">
        <v>1</v>
      </c>
      <c r="N44" s="35"/>
      <c r="O44" s="35"/>
      <c r="P44" s="34">
        <v>14</v>
      </c>
      <c r="Q44" s="34">
        <v>26</v>
      </c>
      <c r="S44" s="13">
        <f t="shared" si="6"/>
        <v>43</v>
      </c>
      <c r="T44" s="22">
        <f t="shared" si="7"/>
        <v>2.8666666666666667</v>
      </c>
      <c r="U44" s="21">
        <f t="shared" si="8"/>
        <v>3157.1218795888403</v>
      </c>
    </row>
    <row r="45" spans="1:21" ht="15">
      <c r="A45" s="37" t="s">
        <v>1</v>
      </c>
      <c r="B45" s="37" t="s">
        <v>29</v>
      </c>
      <c r="C45" s="39"/>
      <c r="D45" s="39"/>
      <c r="E45" s="39"/>
      <c r="F45" s="39"/>
      <c r="G45" s="39"/>
      <c r="H45" s="39"/>
      <c r="I45" s="39"/>
      <c r="J45" s="38">
        <v>1</v>
      </c>
      <c r="K45" s="39"/>
      <c r="L45" s="39"/>
      <c r="M45" s="38">
        <v>1</v>
      </c>
      <c r="N45" s="39"/>
      <c r="O45" s="39"/>
      <c r="P45" s="39"/>
      <c r="Q45" s="39"/>
      <c r="R45" s="27"/>
      <c r="S45" s="28">
        <f t="shared" si="6"/>
        <v>2</v>
      </c>
      <c r="T45" s="29">
        <f t="shared" si="7"/>
        <v>0.13333333333333333</v>
      </c>
      <c r="U45" s="30">
        <f t="shared" si="8"/>
        <v>146.84287812041117</v>
      </c>
    </row>
    <row r="46" spans="1:21" ht="15">
      <c r="A46" s="37" t="s">
        <v>20</v>
      </c>
      <c r="B46" s="37" t="s">
        <v>21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8">
        <v>1</v>
      </c>
      <c r="N46" s="39"/>
      <c r="O46" s="39"/>
      <c r="P46" s="39"/>
      <c r="Q46" s="39"/>
      <c r="R46" s="27"/>
      <c r="S46" s="28">
        <f t="shared" si="6"/>
        <v>1</v>
      </c>
      <c r="T46" s="29">
        <f t="shared" si="7"/>
        <v>0.06666666666666667</v>
      </c>
      <c r="U46" s="30">
        <f t="shared" si="8"/>
        <v>73.42143906020559</v>
      </c>
    </row>
    <row r="47" spans="1:21" ht="15">
      <c r="A47" s="33" t="s">
        <v>86</v>
      </c>
      <c r="B47" s="33" t="s">
        <v>88</v>
      </c>
      <c r="C47" s="34">
        <v>1</v>
      </c>
      <c r="D47" s="35"/>
      <c r="E47" s="34">
        <v>1</v>
      </c>
      <c r="F47" s="35"/>
      <c r="G47" s="35"/>
      <c r="H47" s="35"/>
      <c r="I47" s="35"/>
      <c r="J47" s="34">
        <v>1</v>
      </c>
      <c r="K47" s="34">
        <v>1</v>
      </c>
      <c r="L47" s="35"/>
      <c r="M47" s="34">
        <v>1</v>
      </c>
      <c r="N47" s="35"/>
      <c r="O47" s="35"/>
      <c r="P47" s="35"/>
      <c r="Q47" s="35"/>
      <c r="S47" s="13">
        <f t="shared" si="6"/>
        <v>5</v>
      </c>
      <c r="T47" s="22">
        <f t="shared" si="7"/>
        <v>0.3333333333333333</v>
      </c>
      <c r="U47" s="21">
        <f t="shared" si="8"/>
        <v>367.1071953010279</v>
      </c>
    </row>
    <row r="48" spans="17:21" ht="15">
      <c r="Q48" s="23" t="s">
        <v>62</v>
      </c>
      <c r="U48" s="12">
        <f>SUM(U47,U44,U41)</f>
        <v>6975.036710719531</v>
      </c>
    </row>
    <row r="49" ht="15">
      <c r="B49" s="14" t="s">
        <v>58</v>
      </c>
    </row>
    <row r="50" spans="1:21" ht="15">
      <c r="A50" s="37" t="s">
        <v>1</v>
      </c>
      <c r="B50" s="37" t="s">
        <v>30</v>
      </c>
      <c r="C50" s="38">
        <v>1</v>
      </c>
      <c r="D50" s="38">
        <v>10</v>
      </c>
      <c r="E50" s="38">
        <v>9</v>
      </c>
      <c r="F50" s="38">
        <v>3</v>
      </c>
      <c r="G50" s="38">
        <v>4</v>
      </c>
      <c r="H50" s="38">
        <v>16</v>
      </c>
      <c r="I50" s="38">
        <v>9</v>
      </c>
      <c r="J50" s="38">
        <v>12</v>
      </c>
      <c r="K50" s="38">
        <v>8</v>
      </c>
      <c r="L50" s="39"/>
      <c r="M50" s="38">
        <v>11</v>
      </c>
      <c r="N50" s="38">
        <v>6</v>
      </c>
      <c r="O50" s="38">
        <v>11</v>
      </c>
      <c r="P50" s="38">
        <v>1</v>
      </c>
      <c r="Q50" s="38">
        <v>1</v>
      </c>
      <c r="R50" s="27"/>
      <c r="S50" s="28">
        <f aca="true" t="shared" si="9" ref="S50:S55">SUM(C50:Q50)</f>
        <v>102</v>
      </c>
      <c r="T50" s="29">
        <f aca="true" t="shared" si="10" ref="T50:T55">S50/15</f>
        <v>6.8</v>
      </c>
      <c r="U50" s="30">
        <f aca="true" t="shared" si="11" ref="U50:U55">T50/0.000908</f>
        <v>7488.98678414097</v>
      </c>
    </row>
    <row r="51" spans="1:21" ht="15">
      <c r="A51" s="33" t="s">
        <v>89</v>
      </c>
      <c r="B51" s="33" t="s">
        <v>90</v>
      </c>
      <c r="C51" s="34">
        <v>1</v>
      </c>
      <c r="D51" s="35"/>
      <c r="E51" s="34">
        <v>1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S51" s="13">
        <f t="shared" si="9"/>
        <v>2</v>
      </c>
      <c r="T51" s="22">
        <f t="shared" si="10"/>
        <v>0.13333333333333333</v>
      </c>
      <c r="U51" s="21">
        <f t="shared" si="11"/>
        <v>146.84287812041117</v>
      </c>
    </row>
    <row r="52" spans="1:21" ht="15">
      <c r="A52" s="33" t="s">
        <v>1</v>
      </c>
      <c r="B52" s="33" t="s">
        <v>40</v>
      </c>
      <c r="C52" s="34">
        <v>1</v>
      </c>
      <c r="D52" s="34">
        <v>1</v>
      </c>
      <c r="E52" s="34">
        <v>1</v>
      </c>
      <c r="F52" s="35"/>
      <c r="G52" s="35"/>
      <c r="H52" s="35"/>
      <c r="I52" s="35"/>
      <c r="J52" s="35"/>
      <c r="K52" s="35"/>
      <c r="L52" s="35"/>
      <c r="M52" s="35"/>
      <c r="N52" s="35"/>
      <c r="O52" s="34">
        <v>2</v>
      </c>
      <c r="P52" s="35"/>
      <c r="Q52" s="35"/>
      <c r="S52" s="13">
        <f t="shared" si="9"/>
        <v>5</v>
      </c>
      <c r="T52" s="22">
        <f t="shared" si="10"/>
        <v>0.3333333333333333</v>
      </c>
      <c r="U52" s="21">
        <f t="shared" si="11"/>
        <v>367.1071953010279</v>
      </c>
    </row>
    <row r="53" spans="1:21" ht="15">
      <c r="A53" s="33" t="s">
        <v>1</v>
      </c>
      <c r="B53" s="33" t="s">
        <v>2</v>
      </c>
      <c r="C53" s="35"/>
      <c r="D53" s="35"/>
      <c r="E53" s="35"/>
      <c r="F53" s="35"/>
      <c r="G53" s="35"/>
      <c r="H53" s="35"/>
      <c r="I53" s="35"/>
      <c r="J53" s="34">
        <v>1</v>
      </c>
      <c r="K53" s="35"/>
      <c r="L53" s="35"/>
      <c r="M53" s="35"/>
      <c r="N53" s="35"/>
      <c r="O53" s="35"/>
      <c r="P53" s="34">
        <v>2</v>
      </c>
      <c r="Q53" s="35"/>
      <c r="S53" s="13">
        <f t="shared" si="9"/>
        <v>3</v>
      </c>
      <c r="T53" s="22">
        <f t="shared" si="10"/>
        <v>0.2</v>
      </c>
      <c r="U53" s="21">
        <f t="shared" si="11"/>
        <v>220.26431718061676</v>
      </c>
    </row>
    <row r="54" spans="1:21" ht="15">
      <c r="A54" s="33" t="s">
        <v>42</v>
      </c>
      <c r="B54" s="33" t="s">
        <v>43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>
        <v>1</v>
      </c>
      <c r="N54" s="34">
        <v>1</v>
      </c>
      <c r="O54" s="35"/>
      <c r="P54" s="35"/>
      <c r="Q54" s="35"/>
      <c r="S54" s="13">
        <f t="shared" si="9"/>
        <v>2</v>
      </c>
      <c r="T54" s="22">
        <f t="shared" si="10"/>
        <v>0.13333333333333333</v>
      </c>
      <c r="U54" s="21">
        <f t="shared" si="11"/>
        <v>146.84287812041117</v>
      </c>
    </row>
    <row r="55" spans="1:21" ht="15">
      <c r="A55" s="37" t="s">
        <v>1</v>
      </c>
      <c r="B55" s="37" t="s">
        <v>41</v>
      </c>
      <c r="C55" s="39"/>
      <c r="D55" s="39"/>
      <c r="E55" s="39"/>
      <c r="F55" s="38">
        <v>1</v>
      </c>
      <c r="G55" s="39"/>
      <c r="H55" s="39"/>
      <c r="I55" s="39"/>
      <c r="J55" s="38">
        <v>1</v>
      </c>
      <c r="K55" s="39"/>
      <c r="L55" s="39"/>
      <c r="M55" s="39"/>
      <c r="N55" s="39"/>
      <c r="O55" s="39"/>
      <c r="P55" s="39"/>
      <c r="Q55" s="39"/>
      <c r="R55" s="27"/>
      <c r="S55" s="28">
        <f t="shared" si="9"/>
        <v>2</v>
      </c>
      <c r="T55" s="29">
        <f t="shared" si="10"/>
        <v>0.13333333333333333</v>
      </c>
      <c r="U55" s="30">
        <f t="shared" si="11"/>
        <v>146.84287812041117</v>
      </c>
    </row>
    <row r="56" spans="17:21" ht="15">
      <c r="Q56" s="24" t="s">
        <v>63</v>
      </c>
      <c r="U56" s="12">
        <f>SUM(U51:U54)</f>
        <v>881.0572687224671</v>
      </c>
    </row>
    <row r="58" spans="17:21" ht="15">
      <c r="Q58" s="24" t="s">
        <v>64</v>
      </c>
      <c r="U58" s="12">
        <f>SUM(U56,U48,U38,U24)</f>
        <v>64757.70925110133</v>
      </c>
    </row>
    <row r="60" spans="2:21" ht="37.5" customHeight="1">
      <c r="B60" s="72" t="s">
        <v>59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</sheetData>
  <sheetProtection/>
  <mergeCells count="4">
    <mergeCell ref="B1:G1"/>
    <mergeCell ref="M2:O2"/>
    <mergeCell ref="O3:P3"/>
    <mergeCell ref="B60:U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25.421875" style="0" customWidth="1"/>
    <col min="3" max="18" width="4.7109375" style="0" customWidth="1"/>
    <col min="21" max="21" width="11.57421875" style="0" customWidth="1"/>
  </cols>
  <sheetData>
    <row r="1" spans="2:21" ht="15">
      <c r="B1" s="71" t="s">
        <v>44</v>
      </c>
      <c r="C1" s="71"/>
      <c r="D1" s="71"/>
      <c r="E1" s="71"/>
      <c r="F1" s="71"/>
      <c r="G1" s="71"/>
      <c r="H1" s="3"/>
      <c r="I1" s="3" t="s">
        <v>112</v>
      </c>
      <c r="J1" s="3"/>
      <c r="K1" s="3"/>
      <c r="L1" s="3"/>
      <c r="M1" s="2"/>
      <c r="N1" s="3" t="s">
        <v>46</v>
      </c>
      <c r="O1" s="3"/>
      <c r="P1" s="6"/>
      <c r="Q1" s="3"/>
      <c r="R1" s="3"/>
      <c r="S1" s="3"/>
      <c r="T1" s="3"/>
      <c r="U1" s="3"/>
    </row>
    <row r="2" spans="2:21" ht="15">
      <c r="B2" s="9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69" t="s">
        <v>47</v>
      </c>
      <c r="N2" s="69"/>
      <c r="O2" s="69"/>
      <c r="P2" s="4">
        <v>9.08</v>
      </c>
      <c r="Q2" s="4" t="s">
        <v>48</v>
      </c>
      <c r="R2" s="4"/>
      <c r="S2" s="4"/>
      <c r="T2" s="4"/>
      <c r="U2" s="4"/>
    </row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0">
        <v>0.000908</v>
      </c>
      <c r="P3" s="70"/>
      <c r="Q3" s="3" t="s">
        <v>49</v>
      </c>
      <c r="R3" s="3"/>
      <c r="S3" s="3"/>
      <c r="T3" s="3"/>
      <c r="U3" s="3"/>
    </row>
    <row r="4" spans="2:21" ht="15">
      <c r="B4" s="5"/>
      <c r="C4" s="5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</row>
    <row r="5" spans="1:21" ht="15">
      <c r="A5" s="32" t="s">
        <v>0</v>
      </c>
      <c r="B5" s="15" t="s">
        <v>65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8"/>
      <c r="S5" s="7" t="s">
        <v>51</v>
      </c>
      <c r="T5" s="7" t="s">
        <v>52</v>
      </c>
      <c r="U5" s="7" t="s">
        <v>53</v>
      </c>
    </row>
    <row r="6" ht="15">
      <c r="B6" s="10" t="s">
        <v>55</v>
      </c>
    </row>
    <row r="7" spans="1:21" ht="15">
      <c r="A7" s="41" t="s">
        <v>7</v>
      </c>
      <c r="B7" s="41" t="s">
        <v>8</v>
      </c>
      <c r="C7" s="42"/>
      <c r="D7" s="43">
        <v>3</v>
      </c>
      <c r="E7" s="43">
        <v>6</v>
      </c>
      <c r="F7" s="42"/>
      <c r="G7" s="42"/>
      <c r="H7" s="42"/>
      <c r="I7" s="43">
        <v>1</v>
      </c>
      <c r="J7" s="42"/>
      <c r="K7" s="43">
        <v>1</v>
      </c>
      <c r="L7" s="43">
        <v>2</v>
      </c>
      <c r="M7" s="43">
        <v>1</v>
      </c>
      <c r="N7" s="43">
        <v>4</v>
      </c>
      <c r="O7" s="43">
        <v>1</v>
      </c>
      <c r="P7" s="43">
        <v>1</v>
      </c>
      <c r="Q7" s="42"/>
      <c r="S7" s="13">
        <f aca="true" t="shared" si="0" ref="S7:S12">SUM(C7:Q7)</f>
        <v>20</v>
      </c>
      <c r="T7" s="22">
        <f aca="true" t="shared" si="1" ref="T7:T12">S7/15</f>
        <v>1.3333333333333333</v>
      </c>
      <c r="U7" s="21">
        <f aca="true" t="shared" si="2" ref="U7:U12">T7/0.000908</f>
        <v>1468.4287812041116</v>
      </c>
    </row>
    <row r="8" spans="1:21" ht="15">
      <c r="A8" s="41" t="s">
        <v>5</v>
      </c>
      <c r="B8" s="41" t="s">
        <v>6</v>
      </c>
      <c r="C8" s="42"/>
      <c r="D8" s="42"/>
      <c r="E8" s="42"/>
      <c r="F8" s="42"/>
      <c r="G8" s="42"/>
      <c r="H8" s="42"/>
      <c r="I8" s="42"/>
      <c r="J8" s="42"/>
      <c r="K8" s="42"/>
      <c r="L8" s="43">
        <v>1</v>
      </c>
      <c r="M8" s="42"/>
      <c r="N8" s="42"/>
      <c r="O8" s="42"/>
      <c r="P8" s="42"/>
      <c r="Q8" s="42"/>
      <c r="S8" s="13">
        <f t="shared" si="0"/>
        <v>1</v>
      </c>
      <c r="T8" s="22">
        <f t="shared" si="1"/>
        <v>0.06666666666666667</v>
      </c>
      <c r="U8" s="21">
        <f t="shared" si="2"/>
        <v>73.42143906020559</v>
      </c>
    </row>
    <row r="9" spans="1:21" ht="15">
      <c r="A9" s="41" t="s">
        <v>3</v>
      </c>
      <c r="B9" s="41" t="s">
        <v>4</v>
      </c>
      <c r="C9" s="43">
        <v>2</v>
      </c>
      <c r="D9" s="43">
        <v>14</v>
      </c>
      <c r="E9" s="43">
        <v>2</v>
      </c>
      <c r="F9" s="43">
        <v>2</v>
      </c>
      <c r="G9" s="42"/>
      <c r="H9" s="42"/>
      <c r="I9" s="43">
        <v>2</v>
      </c>
      <c r="J9" s="43">
        <v>5</v>
      </c>
      <c r="K9" s="43">
        <v>15</v>
      </c>
      <c r="L9" s="43">
        <v>5</v>
      </c>
      <c r="M9" s="43">
        <v>1</v>
      </c>
      <c r="N9" s="43">
        <v>4</v>
      </c>
      <c r="O9" s="43">
        <v>2</v>
      </c>
      <c r="P9" s="43">
        <v>1</v>
      </c>
      <c r="Q9" s="42"/>
      <c r="S9" s="13">
        <f t="shared" si="0"/>
        <v>55</v>
      </c>
      <c r="T9" s="22">
        <f t="shared" si="1"/>
        <v>3.6666666666666665</v>
      </c>
      <c r="U9" s="21">
        <f t="shared" si="2"/>
        <v>4038.179148311307</v>
      </c>
    </row>
    <row r="10" spans="1:21" ht="15">
      <c r="A10" s="41" t="s">
        <v>73</v>
      </c>
      <c r="B10" s="41" t="s">
        <v>76</v>
      </c>
      <c r="C10" s="42"/>
      <c r="D10" s="43">
        <v>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S10" s="13">
        <f t="shared" si="0"/>
        <v>1</v>
      </c>
      <c r="T10" s="22">
        <f t="shared" si="1"/>
        <v>0.06666666666666667</v>
      </c>
      <c r="U10" s="21">
        <f t="shared" si="2"/>
        <v>73.42143906020559</v>
      </c>
    </row>
    <row r="11" spans="1:21" ht="15">
      <c r="A11" s="41" t="s">
        <v>11</v>
      </c>
      <c r="B11" s="41" t="s">
        <v>13</v>
      </c>
      <c r="C11" s="42"/>
      <c r="D11" s="43">
        <v>2</v>
      </c>
      <c r="E11" s="43">
        <v>2</v>
      </c>
      <c r="F11" s="43">
        <v>3</v>
      </c>
      <c r="G11" s="42"/>
      <c r="H11" s="42"/>
      <c r="I11" s="42"/>
      <c r="J11" s="43">
        <v>1</v>
      </c>
      <c r="K11" s="43">
        <v>3</v>
      </c>
      <c r="L11" s="42"/>
      <c r="M11" s="42"/>
      <c r="N11" s="42"/>
      <c r="O11" s="43">
        <v>1</v>
      </c>
      <c r="P11" s="42"/>
      <c r="Q11" s="43">
        <v>1</v>
      </c>
      <c r="S11" s="13">
        <f t="shared" si="0"/>
        <v>13</v>
      </c>
      <c r="T11" s="22">
        <f t="shared" si="1"/>
        <v>0.8666666666666667</v>
      </c>
      <c r="U11" s="21">
        <f t="shared" si="2"/>
        <v>954.4787077826726</v>
      </c>
    </row>
    <row r="12" spans="1:21" ht="15">
      <c r="A12" s="41" t="s">
        <v>9</v>
      </c>
      <c r="B12" s="41" t="s">
        <v>10</v>
      </c>
      <c r="C12" s="42"/>
      <c r="D12" s="42"/>
      <c r="E12" s="43">
        <v>2</v>
      </c>
      <c r="F12" s="42"/>
      <c r="G12" s="42"/>
      <c r="H12" s="42"/>
      <c r="I12" s="43">
        <v>1</v>
      </c>
      <c r="J12" s="42"/>
      <c r="K12" s="42"/>
      <c r="L12" s="42"/>
      <c r="M12" s="42"/>
      <c r="N12" s="42"/>
      <c r="O12" s="42"/>
      <c r="P12" s="42"/>
      <c r="Q12" s="42"/>
      <c r="S12" s="13">
        <f t="shared" si="0"/>
        <v>3</v>
      </c>
      <c r="T12" s="22">
        <f t="shared" si="1"/>
        <v>0.2</v>
      </c>
      <c r="U12" s="21">
        <f t="shared" si="2"/>
        <v>220.26431718061676</v>
      </c>
    </row>
    <row r="13" spans="1:21" ht="15">
      <c r="A13" s="40"/>
      <c r="B13" s="16"/>
      <c r="C13" s="1"/>
      <c r="D13" s="17"/>
      <c r="E13" s="1"/>
      <c r="F13" s="1"/>
      <c r="G13" s="1"/>
      <c r="H13" s="1"/>
      <c r="I13" s="17"/>
      <c r="J13" s="1"/>
      <c r="K13" s="1"/>
      <c r="L13" s="1"/>
      <c r="M13" s="1"/>
      <c r="N13" s="1"/>
      <c r="O13" s="1"/>
      <c r="P13" s="1"/>
      <c r="Q13" s="24" t="s">
        <v>60</v>
      </c>
      <c r="U13" s="12">
        <f>SUM(U7:U12)</f>
        <v>6828.193832599119</v>
      </c>
    </row>
    <row r="14" spans="1:2" ht="15">
      <c r="A14" s="44"/>
      <c r="B14" s="11" t="s">
        <v>56</v>
      </c>
    </row>
    <row r="15" spans="1:21" ht="15">
      <c r="A15" s="41" t="s">
        <v>1</v>
      </c>
      <c r="B15" s="41" t="s">
        <v>39</v>
      </c>
      <c r="C15" s="42"/>
      <c r="D15" s="42"/>
      <c r="E15" s="42"/>
      <c r="F15" s="42"/>
      <c r="G15" s="42"/>
      <c r="H15" s="42"/>
      <c r="I15" s="43">
        <v>1</v>
      </c>
      <c r="J15" s="42"/>
      <c r="K15" s="42"/>
      <c r="L15" s="42"/>
      <c r="M15" s="42"/>
      <c r="N15" s="43">
        <v>1</v>
      </c>
      <c r="O15" s="42"/>
      <c r="P15" s="42"/>
      <c r="Q15" s="42"/>
      <c r="S15" s="13">
        <f>SUM(C15:Q15)</f>
        <v>2</v>
      </c>
      <c r="T15" s="22">
        <f>S15/15</f>
        <v>0.13333333333333333</v>
      </c>
      <c r="U15" s="21">
        <f>T15/0.000908</f>
        <v>146.84287812041117</v>
      </c>
    </row>
    <row r="16" spans="1:21" ht="15">
      <c r="A16" s="41" t="s">
        <v>37</v>
      </c>
      <c r="B16" s="41" t="s">
        <v>38</v>
      </c>
      <c r="C16" s="42"/>
      <c r="D16" s="42"/>
      <c r="E16" s="43">
        <v>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S16" s="13">
        <f>SUM(C16:Q16)</f>
        <v>2</v>
      </c>
      <c r="T16" s="22">
        <f>S16/15</f>
        <v>0.13333333333333333</v>
      </c>
      <c r="U16" s="21">
        <f>T16/0.000908</f>
        <v>146.84287812041117</v>
      </c>
    </row>
    <row r="17" spans="1:21" ht="15">
      <c r="A17" s="41" t="s">
        <v>33</v>
      </c>
      <c r="B17" s="41" t="s">
        <v>34</v>
      </c>
      <c r="C17" s="42"/>
      <c r="D17" s="42"/>
      <c r="E17" s="42"/>
      <c r="F17" s="42"/>
      <c r="G17" s="42"/>
      <c r="H17" s="42"/>
      <c r="I17" s="42"/>
      <c r="J17" s="43">
        <v>3</v>
      </c>
      <c r="K17" s="43">
        <v>1</v>
      </c>
      <c r="L17" s="42"/>
      <c r="M17" s="42"/>
      <c r="N17" s="42"/>
      <c r="O17" s="43">
        <v>1</v>
      </c>
      <c r="P17" s="42"/>
      <c r="Q17" s="42"/>
      <c r="S17" s="13">
        <f>SUM(C17:Q17)</f>
        <v>5</v>
      </c>
      <c r="T17" s="22">
        <f>S17/15</f>
        <v>0.3333333333333333</v>
      </c>
      <c r="U17" s="21">
        <f>T17/0.000908</f>
        <v>367.1071953010279</v>
      </c>
    </row>
    <row r="18" spans="17:21" ht="15">
      <c r="Q18" s="24" t="s">
        <v>61</v>
      </c>
      <c r="U18" s="12">
        <f>SUM(U15:U17)</f>
        <v>660.7929515418502</v>
      </c>
    </row>
    <row r="19" ht="15">
      <c r="B19" s="11" t="s">
        <v>57</v>
      </c>
    </row>
    <row r="20" spans="1:21" ht="15">
      <c r="A20" s="45" t="s">
        <v>25</v>
      </c>
      <c r="B20" s="45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7">
        <v>1</v>
      </c>
      <c r="M20" s="46"/>
      <c r="N20" s="46"/>
      <c r="O20" s="46"/>
      <c r="P20" s="47">
        <v>1</v>
      </c>
      <c r="Q20" s="47">
        <v>1</v>
      </c>
      <c r="R20" s="27"/>
      <c r="S20" s="28">
        <f>SUM(C20:Q20)</f>
        <v>3</v>
      </c>
      <c r="T20" s="29">
        <f aca="true" t="shared" si="3" ref="T20:T28">S20/15</f>
        <v>0.2</v>
      </c>
      <c r="U20" s="30">
        <f aca="true" t="shared" si="4" ref="U20:U28">T20/0.000908</f>
        <v>220.26431718061676</v>
      </c>
    </row>
    <row r="21" spans="1:21" ht="15">
      <c r="A21" s="41" t="s">
        <v>110</v>
      </c>
      <c r="B21" s="41" t="s">
        <v>111</v>
      </c>
      <c r="C21" s="42"/>
      <c r="D21" s="42"/>
      <c r="E21" s="42"/>
      <c r="F21" s="43">
        <v>1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S21" s="13">
        <f aca="true" t="shared" si="5" ref="S21:S28">SUM(C21:Q21)</f>
        <v>1</v>
      </c>
      <c r="T21" s="22">
        <f t="shared" si="3"/>
        <v>0.06666666666666667</v>
      </c>
      <c r="U21" s="21">
        <f t="shared" si="4"/>
        <v>73.42143906020559</v>
      </c>
    </row>
    <row r="22" spans="1:21" ht="15">
      <c r="A22" s="41" t="s">
        <v>1</v>
      </c>
      <c r="B22" s="41" t="s">
        <v>24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>
        <v>1</v>
      </c>
      <c r="N22" s="42"/>
      <c r="O22" s="42"/>
      <c r="P22" s="42"/>
      <c r="Q22" s="42"/>
      <c r="S22" s="13">
        <f t="shared" si="5"/>
        <v>1</v>
      </c>
      <c r="T22" s="22">
        <f t="shared" si="3"/>
        <v>0.06666666666666667</v>
      </c>
      <c r="U22" s="21">
        <f t="shared" si="4"/>
        <v>73.42143906020559</v>
      </c>
    </row>
    <row r="23" spans="1:21" ht="15">
      <c r="A23" s="45" t="s">
        <v>18</v>
      </c>
      <c r="B23" s="45" t="s">
        <v>19</v>
      </c>
      <c r="C23" s="47">
        <v>1</v>
      </c>
      <c r="D23" s="47">
        <v>15</v>
      </c>
      <c r="E23" s="47">
        <v>2</v>
      </c>
      <c r="F23" s="47">
        <v>1</v>
      </c>
      <c r="G23" s="46"/>
      <c r="H23" s="47">
        <v>2</v>
      </c>
      <c r="I23" s="47">
        <v>4</v>
      </c>
      <c r="J23" s="47">
        <v>4</v>
      </c>
      <c r="K23" s="47">
        <v>8</v>
      </c>
      <c r="L23" s="47">
        <v>7</v>
      </c>
      <c r="M23" s="47">
        <v>2</v>
      </c>
      <c r="N23" s="47">
        <v>8</v>
      </c>
      <c r="O23" s="47">
        <v>5</v>
      </c>
      <c r="P23" s="46"/>
      <c r="Q23" s="46"/>
      <c r="R23" s="27"/>
      <c r="S23" s="28">
        <f t="shared" si="5"/>
        <v>59</v>
      </c>
      <c r="T23" s="29">
        <f t="shared" si="3"/>
        <v>3.933333333333333</v>
      </c>
      <c r="U23" s="30">
        <f t="shared" si="4"/>
        <v>4331.864904552129</v>
      </c>
    </row>
    <row r="24" spans="1:21" ht="15">
      <c r="A24" s="45" t="s">
        <v>27</v>
      </c>
      <c r="B24" s="45" t="s">
        <v>28</v>
      </c>
      <c r="C24" s="47">
        <v>1</v>
      </c>
      <c r="D24" s="46"/>
      <c r="E24" s="46"/>
      <c r="F24" s="46"/>
      <c r="G24" s="46"/>
      <c r="H24" s="46"/>
      <c r="I24" s="46"/>
      <c r="J24" s="47">
        <v>1</v>
      </c>
      <c r="K24" s="47">
        <v>5</v>
      </c>
      <c r="L24" s="46"/>
      <c r="M24" s="46"/>
      <c r="N24" s="46"/>
      <c r="O24" s="47">
        <v>1</v>
      </c>
      <c r="P24" s="46"/>
      <c r="Q24" s="47">
        <v>1</v>
      </c>
      <c r="R24" s="27"/>
      <c r="S24" s="28">
        <f t="shared" si="5"/>
        <v>9</v>
      </c>
      <c r="T24" s="29">
        <f t="shared" si="3"/>
        <v>0.6</v>
      </c>
      <c r="U24" s="30">
        <f t="shared" si="4"/>
        <v>660.7929515418502</v>
      </c>
    </row>
    <row r="25" spans="1:21" ht="15">
      <c r="A25" s="41" t="s">
        <v>86</v>
      </c>
      <c r="B25" s="41" t="s">
        <v>87</v>
      </c>
      <c r="C25" s="42"/>
      <c r="D25" s="43">
        <v>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>
        <v>1</v>
      </c>
      <c r="S25" s="13">
        <f t="shared" si="5"/>
        <v>2</v>
      </c>
      <c r="T25" s="22">
        <f t="shared" si="3"/>
        <v>0.13333333333333333</v>
      </c>
      <c r="U25" s="21">
        <f t="shared" si="4"/>
        <v>146.84287812041117</v>
      </c>
    </row>
    <row r="26" spans="1:21" ht="15">
      <c r="A26" s="45" t="s">
        <v>1</v>
      </c>
      <c r="B26" s="45" t="s">
        <v>29</v>
      </c>
      <c r="C26" s="46"/>
      <c r="D26" s="47">
        <v>1</v>
      </c>
      <c r="E26" s="47">
        <v>1</v>
      </c>
      <c r="F26" s="47">
        <v>1</v>
      </c>
      <c r="G26" s="46"/>
      <c r="H26" s="46"/>
      <c r="I26" s="46"/>
      <c r="J26" s="46"/>
      <c r="K26" s="46"/>
      <c r="L26" s="46"/>
      <c r="M26" s="47">
        <v>1</v>
      </c>
      <c r="N26" s="46"/>
      <c r="O26" s="46"/>
      <c r="P26" s="47">
        <v>2</v>
      </c>
      <c r="Q26" s="47">
        <v>1</v>
      </c>
      <c r="R26" s="27"/>
      <c r="S26" s="28">
        <f t="shared" si="5"/>
        <v>7</v>
      </c>
      <c r="T26" s="29">
        <f t="shared" si="3"/>
        <v>0.4666666666666667</v>
      </c>
      <c r="U26" s="30">
        <f t="shared" si="4"/>
        <v>513.9500734214391</v>
      </c>
    </row>
    <row r="27" spans="1:21" ht="15">
      <c r="A27" s="45" t="s">
        <v>20</v>
      </c>
      <c r="B27" s="45" t="s">
        <v>21</v>
      </c>
      <c r="C27" s="46"/>
      <c r="D27" s="46"/>
      <c r="E27" s="47">
        <v>1</v>
      </c>
      <c r="F27" s="46"/>
      <c r="G27" s="46"/>
      <c r="H27" s="46"/>
      <c r="I27" s="46"/>
      <c r="J27" s="46"/>
      <c r="K27" s="46"/>
      <c r="L27" s="46"/>
      <c r="M27" s="46"/>
      <c r="N27" s="47">
        <v>1</v>
      </c>
      <c r="O27" s="46"/>
      <c r="P27" s="46"/>
      <c r="Q27" s="46"/>
      <c r="R27" s="27"/>
      <c r="S27" s="28">
        <f t="shared" si="5"/>
        <v>2</v>
      </c>
      <c r="T27" s="29">
        <f t="shared" si="3"/>
        <v>0.13333333333333333</v>
      </c>
      <c r="U27" s="30">
        <f t="shared" si="4"/>
        <v>146.84287812041117</v>
      </c>
    </row>
    <row r="28" spans="1:21" ht="15">
      <c r="A28" s="41" t="s">
        <v>1</v>
      </c>
      <c r="B28" s="41" t="s">
        <v>109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>
        <v>1</v>
      </c>
      <c r="P28" s="42"/>
      <c r="Q28" s="42"/>
      <c r="S28" s="13">
        <f t="shared" si="5"/>
        <v>1</v>
      </c>
      <c r="T28" s="22">
        <f t="shared" si="3"/>
        <v>0.06666666666666667</v>
      </c>
      <c r="U28" s="21">
        <f t="shared" si="4"/>
        <v>73.42143906020559</v>
      </c>
    </row>
    <row r="29" spans="17:21" ht="15">
      <c r="Q29" s="23" t="s">
        <v>62</v>
      </c>
      <c r="U29" s="12">
        <f>SUM(U28,U25,U21:U22)</f>
        <v>367.1071953010279</v>
      </c>
    </row>
    <row r="30" ht="15">
      <c r="B30" s="14" t="s">
        <v>58</v>
      </c>
    </row>
    <row r="31" spans="1:21" ht="15">
      <c r="A31" s="45" t="s">
        <v>1</v>
      </c>
      <c r="B31" s="45" t="s">
        <v>30</v>
      </c>
      <c r="C31" s="46"/>
      <c r="D31" s="46"/>
      <c r="E31" s="46"/>
      <c r="F31" s="46"/>
      <c r="G31" s="46"/>
      <c r="H31" s="47">
        <v>1</v>
      </c>
      <c r="I31" s="47">
        <v>1</v>
      </c>
      <c r="J31" s="46"/>
      <c r="K31" s="47">
        <v>3</v>
      </c>
      <c r="L31" s="46"/>
      <c r="M31" s="46"/>
      <c r="N31" s="47">
        <v>1</v>
      </c>
      <c r="O31" s="46"/>
      <c r="P31" s="46"/>
      <c r="Q31" s="46"/>
      <c r="R31" s="27"/>
      <c r="S31" s="28">
        <f>SUM(C31:Q31)</f>
        <v>6</v>
      </c>
      <c r="T31" s="29">
        <f>S31/15</f>
        <v>0.4</v>
      </c>
      <c r="U31" s="30">
        <f>T31/0.000908</f>
        <v>440.5286343612335</v>
      </c>
    </row>
    <row r="32" spans="1:21" ht="15">
      <c r="A32" s="41" t="s">
        <v>1</v>
      </c>
      <c r="B32" s="41" t="s">
        <v>2</v>
      </c>
      <c r="C32" s="43">
        <v>1</v>
      </c>
      <c r="D32" s="42"/>
      <c r="E32" s="43">
        <v>1</v>
      </c>
      <c r="F32" s="42"/>
      <c r="G32" s="43">
        <v>2</v>
      </c>
      <c r="H32" s="43">
        <v>1</v>
      </c>
      <c r="I32" s="43">
        <v>1</v>
      </c>
      <c r="J32" s="42"/>
      <c r="K32" s="43">
        <v>5</v>
      </c>
      <c r="L32" s="43">
        <v>3</v>
      </c>
      <c r="M32" s="43">
        <v>7</v>
      </c>
      <c r="N32" s="43">
        <v>1</v>
      </c>
      <c r="O32" s="43">
        <v>1</v>
      </c>
      <c r="P32" s="43">
        <v>26</v>
      </c>
      <c r="Q32" s="43">
        <v>3</v>
      </c>
      <c r="S32" s="13">
        <f>SUM(C32:Q32)</f>
        <v>52</v>
      </c>
      <c r="T32" s="22">
        <f>S32/15</f>
        <v>3.466666666666667</v>
      </c>
      <c r="U32" s="21">
        <f>T32/0.000908</f>
        <v>3817.9148311306903</v>
      </c>
    </row>
    <row r="33" spans="17:21" ht="15">
      <c r="Q33" s="24" t="s">
        <v>63</v>
      </c>
      <c r="U33" s="12">
        <f>U32</f>
        <v>3817.9148311306903</v>
      </c>
    </row>
    <row r="35" spans="17:21" ht="15">
      <c r="Q35" s="24" t="s">
        <v>64</v>
      </c>
      <c r="U35" s="12">
        <f>SUM(U33,U29,U18,U13)</f>
        <v>11674.008810572686</v>
      </c>
    </row>
    <row r="38" spans="2:21" ht="49.5" customHeight="1">
      <c r="B38" s="72" t="s">
        <v>59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</sheetData>
  <sheetProtection/>
  <mergeCells count="4">
    <mergeCell ref="B1:G1"/>
    <mergeCell ref="M2:O2"/>
    <mergeCell ref="O3:P3"/>
    <mergeCell ref="B38:U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30.421875" style="0" customWidth="1"/>
    <col min="3" max="18" width="4.7109375" style="0" customWidth="1"/>
    <col min="21" max="21" width="11.57421875" style="0" customWidth="1"/>
  </cols>
  <sheetData>
    <row r="1" spans="2:21" ht="15">
      <c r="B1" s="71" t="s">
        <v>44</v>
      </c>
      <c r="C1" s="71"/>
      <c r="D1" s="71"/>
      <c r="E1" s="71"/>
      <c r="F1" s="71"/>
      <c r="G1" s="71"/>
      <c r="H1" s="3"/>
      <c r="I1" s="3" t="s">
        <v>121</v>
      </c>
      <c r="J1" s="3"/>
      <c r="K1" s="3"/>
      <c r="L1" s="3"/>
      <c r="M1" s="2"/>
      <c r="N1" s="3" t="s">
        <v>46</v>
      </c>
      <c r="O1" s="3"/>
      <c r="P1" s="6"/>
      <c r="Q1" s="3"/>
      <c r="R1" s="3"/>
      <c r="S1" s="3"/>
      <c r="T1" s="3"/>
      <c r="U1" s="3"/>
    </row>
    <row r="2" spans="2:21" ht="15">
      <c r="B2" s="9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69" t="s">
        <v>47</v>
      </c>
      <c r="N2" s="69"/>
      <c r="O2" s="69"/>
      <c r="P2" s="4">
        <v>9.08</v>
      </c>
      <c r="Q2" s="4" t="s">
        <v>48</v>
      </c>
      <c r="R2" s="4"/>
      <c r="S2" s="4"/>
      <c r="T2" s="4"/>
      <c r="U2" s="4"/>
    </row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0">
        <v>0.000908</v>
      </c>
      <c r="P3" s="70"/>
      <c r="Q3" s="3" t="s">
        <v>49</v>
      </c>
      <c r="R3" s="3"/>
      <c r="S3" s="3"/>
      <c r="T3" s="3"/>
      <c r="U3" s="3"/>
    </row>
    <row r="4" spans="2:21" ht="15">
      <c r="B4" s="5"/>
      <c r="C4" s="5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</row>
    <row r="5" spans="1:21" ht="15">
      <c r="A5" s="32" t="s">
        <v>0</v>
      </c>
      <c r="B5" s="15" t="s">
        <v>65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8"/>
      <c r="S5" s="7" t="s">
        <v>51</v>
      </c>
      <c r="T5" s="7" t="s">
        <v>52</v>
      </c>
      <c r="U5" s="7" t="s">
        <v>53</v>
      </c>
    </row>
    <row r="6" ht="15">
      <c r="B6" s="10" t="s">
        <v>55</v>
      </c>
    </row>
    <row r="7" spans="1:21" ht="15">
      <c r="A7" s="48" t="s">
        <v>7</v>
      </c>
      <c r="B7" s="48" t="s">
        <v>8</v>
      </c>
      <c r="C7" s="50">
        <v>2</v>
      </c>
      <c r="D7" s="50">
        <v>2</v>
      </c>
      <c r="E7" s="50">
        <v>1</v>
      </c>
      <c r="F7" s="50">
        <v>1</v>
      </c>
      <c r="G7" s="49"/>
      <c r="H7" s="50">
        <v>4</v>
      </c>
      <c r="I7" s="50">
        <v>3</v>
      </c>
      <c r="J7" s="50">
        <v>1</v>
      </c>
      <c r="K7" s="49"/>
      <c r="L7" s="50">
        <v>6</v>
      </c>
      <c r="M7" s="50">
        <v>2</v>
      </c>
      <c r="N7" s="50">
        <v>1</v>
      </c>
      <c r="O7" s="50">
        <v>1</v>
      </c>
      <c r="P7" s="50">
        <v>2</v>
      </c>
      <c r="Q7" s="49"/>
      <c r="S7" s="13">
        <f>SUM(C7:Q7)</f>
        <v>26</v>
      </c>
      <c r="T7" s="22">
        <f>S7/15</f>
        <v>1.7333333333333334</v>
      </c>
      <c r="U7" s="21">
        <f>T7/0.000908</f>
        <v>1908.9574155653452</v>
      </c>
    </row>
    <row r="8" spans="1:21" ht="15">
      <c r="A8" s="48" t="s">
        <v>5</v>
      </c>
      <c r="B8" s="48" t="s">
        <v>66</v>
      </c>
      <c r="C8" s="50">
        <v>1</v>
      </c>
      <c r="D8" s="49"/>
      <c r="E8" s="49"/>
      <c r="F8" s="49"/>
      <c r="G8" s="49"/>
      <c r="H8" s="49"/>
      <c r="I8" s="50">
        <v>1</v>
      </c>
      <c r="J8" s="49"/>
      <c r="K8" s="49"/>
      <c r="L8" s="49"/>
      <c r="M8" s="49"/>
      <c r="N8" s="49"/>
      <c r="O8" s="49"/>
      <c r="P8" s="49"/>
      <c r="Q8" s="49"/>
      <c r="S8" s="13">
        <f aca="true" t="shared" si="0" ref="S8:S21">SUM(C8:Q8)</f>
        <v>2</v>
      </c>
      <c r="T8" s="22">
        <f aca="true" t="shared" si="1" ref="T8:T21">S8/15</f>
        <v>0.13333333333333333</v>
      </c>
      <c r="U8" s="21">
        <f aca="true" t="shared" si="2" ref="U8:U21">T8/0.000908</f>
        <v>146.84287812041117</v>
      </c>
    </row>
    <row r="9" spans="1:21" ht="15">
      <c r="A9" s="48" t="s">
        <v>69</v>
      </c>
      <c r="B9" s="48" t="s">
        <v>114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>
        <v>1</v>
      </c>
      <c r="S9" s="13">
        <f t="shared" si="0"/>
        <v>1</v>
      </c>
      <c r="T9" s="22">
        <f t="shared" si="1"/>
        <v>0.06666666666666667</v>
      </c>
      <c r="U9" s="21">
        <f t="shared" si="2"/>
        <v>73.42143906020559</v>
      </c>
    </row>
    <row r="10" spans="1:21" ht="15">
      <c r="A10" s="48" t="s">
        <v>5</v>
      </c>
      <c r="B10" s="48" t="s">
        <v>6</v>
      </c>
      <c r="C10" s="49"/>
      <c r="D10" s="49"/>
      <c r="E10" s="49"/>
      <c r="F10" s="49"/>
      <c r="G10" s="49"/>
      <c r="H10" s="49"/>
      <c r="I10" s="49"/>
      <c r="J10" s="49"/>
      <c r="K10" s="50">
        <v>2</v>
      </c>
      <c r="L10" s="49"/>
      <c r="M10" s="49"/>
      <c r="N10" s="49"/>
      <c r="O10" s="50">
        <v>1</v>
      </c>
      <c r="P10" s="49"/>
      <c r="Q10" s="50">
        <v>1</v>
      </c>
      <c r="S10" s="13">
        <f t="shared" si="0"/>
        <v>4</v>
      </c>
      <c r="T10" s="22">
        <f t="shared" si="1"/>
        <v>0.26666666666666666</v>
      </c>
      <c r="U10" s="21">
        <f t="shared" si="2"/>
        <v>293.68575624082234</v>
      </c>
    </row>
    <row r="11" spans="1:21" ht="15">
      <c r="A11" s="48" t="s">
        <v>77</v>
      </c>
      <c r="B11" s="48" t="s">
        <v>78</v>
      </c>
      <c r="C11" s="50">
        <v>1</v>
      </c>
      <c r="D11" s="50">
        <v>2</v>
      </c>
      <c r="E11" s="49"/>
      <c r="F11" s="49"/>
      <c r="G11" s="49"/>
      <c r="H11" s="49"/>
      <c r="I11" s="49"/>
      <c r="J11" s="49"/>
      <c r="K11" s="50">
        <v>2</v>
      </c>
      <c r="L11" s="49"/>
      <c r="M11" s="50">
        <v>1</v>
      </c>
      <c r="N11" s="49"/>
      <c r="O11" s="50">
        <v>4</v>
      </c>
      <c r="P11" s="50">
        <v>1</v>
      </c>
      <c r="Q11" s="50">
        <v>2</v>
      </c>
      <c r="S11" s="13">
        <f t="shared" si="0"/>
        <v>13</v>
      </c>
      <c r="T11" s="22">
        <f t="shared" si="1"/>
        <v>0.8666666666666667</v>
      </c>
      <c r="U11" s="21">
        <f t="shared" si="2"/>
        <v>954.4787077826726</v>
      </c>
    </row>
    <row r="12" spans="1:21" ht="15">
      <c r="A12" s="48" t="s">
        <v>7</v>
      </c>
      <c r="B12" s="48" t="s">
        <v>115</v>
      </c>
      <c r="C12" s="49"/>
      <c r="D12" s="49"/>
      <c r="E12" s="49"/>
      <c r="F12" s="49"/>
      <c r="G12" s="49"/>
      <c r="H12" s="49"/>
      <c r="I12" s="50">
        <v>1</v>
      </c>
      <c r="J12" s="49"/>
      <c r="K12" s="49"/>
      <c r="L12" s="49"/>
      <c r="M12" s="49"/>
      <c r="N12" s="49"/>
      <c r="O12" s="49"/>
      <c r="P12" s="49"/>
      <c r="Q12" s="49"/>
      <c r="S12" s="13">
        <f t="shared" si="0"/>
        <v>1</v>
      </c>
      <c r="T12" s="22">
        <f t="shared" si="1"/>
        <v>0.06666666666666667</v>
      </c>
      <c r="U12" s="21">
        <f t="shared" si="2"/>
        <v>73.42143906020559</v>
      </c>
    </row>
    <row r="13" spans="1:21" ht="15">
      <c r="A13" s="48" t="s">
        <v>5</v>
      </c>
      <c r="B13" s="48" t="s">
        <v>113</v>
      </c>
      <c r="C13" s="49"/>
      <c r="D13" s="49"/>
      <c r="E13" s="49"/>
      <c r="F13" s="49"/>
      <c r="G13" s="49"/>
      <c r="H13" s="49"/>
      <c r="I13" s="49"/>
      <c r="J13" s="49"/>
      <c r="K13" s="50">
        <v>1</v>
      </c>
      <c r="L13" s="49"/>
      <c r="M13" s="49"/>
      <c r="N13" s="50">
        <v>1</v>
      </c>
      <c r="O13" s="49"/>
      <c r="P13" s="49"/>
      <c r="Q13" s="49"/>
      <c r="S13" s="13">
        <f t="shared" si="0"/>
        <v>2</v>
      </c>
      <c r="T13" s="22">
        <f t="shared" si="1"/>
        <v>0.13333333333333333</v>
      </c>
      <c r="U13" s="21">
        <f t="shared" si="2"/>
        <v>146.84287812041117</v>
      </c>
    </row>
    <row r="14" spans="1:21" ht="15">
      <c r="A14" s="48" t="s">
        <v>3</v>
      </c>
      <c r="B14" s="48" t="s">
        <v>4</v>
      </c>
      <c r="C14" s="49"/>
      <c r="D14" s="50">
        <v>5</v>
      </c>
      <c r="E14" s="50">
        <v>2</v>
      </c>
      <c r="F14" s="49"/>
      <c r="G14" s="49"/>
      <c r="H14" s="50">
        <v>1</v>
      </c>
      <c r="I14" s="50">
        <v>1</v>
      </c>
      <c r="J14" s="50">
        <v>7</v>
      </c>
      <c r="K14" s="50">
        <v>6</v>
      </c>
      <c r="L14" s="50">
        <v>3</v>
      </c>
      <c r="M14" s="49"/>
      <c r="N14" s="50">
        <v>2</v>
      </c>
      <c r="O14" s="49"/>
      <c r="P14" s="49"/>
      <c r="Q14" s="49"/>
      <c r="S14" s="13">
        <f t="shared" si="0"/>
        <v>27</v>
      </c>
      <c r="T14" s="22">
        <f t="shared" si="1"/>
        <v>1.8</v>
      </c>
      <c r="U14" s="21">
        <f t="shared" si="2"/>
        <v>1982.3788546255507</v>
      </c>
    </row>
    <row r="15" spans="1:21" ht="15">
      <c r="A15" s="48" t="s">
        <v>71</v>
      </c>
      <c r="B15" s="48" t="s">
        <v>72</v>
      </c>
      <c r="C15" s="50">
        <v>1</v>
      </c>
      <c r="D15" s="49"/>
      <c r="E15" s="49"/>
      <c r="F15" s="49"/>
      <c r="G15" s="49"/>
      <c r="H15" s="50">
        <v>1</v>
      </c>
      <c r="I15" s="49"/>
      <c r="J15" s="49"/>
      <c r="K15" s="49"/>
      <c r="L15" s="49"/>
      <c r="M15" s="49"/>
      <c r="N15" s="49"/>
      <c r="O15" s="50">
        <v>1</v>
      </c>
      <c r="P15" s="49"/>
      <c r="Q15" s="49"/>
      <c r="S15" s="13">
        <f t="shared" si="0"/>
        <v>3</v>
      </c>
      <c r="T15" s="22">
        <f t="shared" si="1"/>
        <v>0.2</v>
      </c>
      <c r="U15" s="21">
        <f t="shared" si="2"/>
        <v>220.26431718061676</v>
      </c>
    </row>
    <row r="16" spans="1:21" ht="15">
      <c r="A16" s="48" t="s">
        <v>69</v>
      </c>
      <c r="B16" s="48" t="s">
        <v>70</v>
      </c>
      <c r="C16" s="49"/>
      <c r="D16" s="49"/>
      <c r="E16" s="49"/>
      <c r="F16" s="49"/>
      <c r="G16" s="49"/>
      <c r="H16" s="49"/>
      <c r="I16" s="49"/>
      <c r="J16" s="49"/>
      <c r="K16" s="49"/>
      <c r="L16" s="50">
        <v>1</v>
      </c>
      <c r="M16" s="49"/>
      <c r="N16" s="49"/>
      <c r="O16" s="49"/>
      <c r="P16" s="49"/>
      <c r="Q16" s="49"/>
      <c r="S16" s="13">
        <f t="shared" si="0"/>
        <v>1</v>
      </c>
      <c r="T16" s="22">
        <f t="shared" si="1"/>
        <v>0.06666666666666667</v>
      </c>
      <c r="U16" s="21">
        <f t="shared" si="2"/>
        <v>73.42143906020559</v>
      </c>
    </row>
    <row r="17" spans="1:21" ht="15">
      <c r="A17" s="48" t="s">
        <v>84</v>
      </c>
      <c r="B17" s="48" t="s">
        <v>85</v>
      </c>
      <c r="C17" s="49"/>
      <c r="D17" s="50">
        <v>1</v>
      </c>
      <c r="E17" s="49"/>
      <c r="F17" s="49"/>
      <c r="G17" s="49"/>
      <c r="H17" s="50">
        <v>1</v>
      </c>
      <c r="I17" s="49"/>
      <c r="J17" s="49"/>
      <c r="K17" s="49"/>
      <c r="L17" s="49"/>
      <c r="M17" s="49"/>
      <c r="N17" s="49"/>
      <c r="O17" s="49"/>
      <c r="P17" s="49"/>
      <c r="Q17" s="49"/>
      <c r="S17" s="13">
        <f t="shared" si="0"/>
        <v>2</v>
      </c>
      <c r="T17" s="22">
        <f t="shared" si="1"/>
        <v>0.13333333333333333</v>
      </c>
      <c r="U17" s="21">
        <f t="shared" si="2"/>
        <v>146.84287812041117</v>
      </c>
    </row>
    <row r="18" spans="1:21" ht="15">
      <c r="A18" s="48" t="s">
        <v>11</v>
      </c>
      <c r="B18" s="48" t="s">
        <v>13</v>
      </c>
      <c r="C18" s="50">
        <v>1</v>
      </c>
      <c r="D18" s="50">
        <v>4</v>
      </c>
      <c r="E18" s="50">
        <v>1</v>
      </c>
      <c r="F18" s="49"/>
      <c r="G18" s="49"/>
      <c r="H18" s="49"/>
      <c r="I18" s="49"/>
      <c r="J18" s="50">
        <v>1</v>
      </c>
      <c r="K18" s="50">
        <v>7</v>
      </c>
      <c r="L18" s="49"/>
      <c r="M18" s="49"/>
      <c r="N18" s="49"/>
      <c r="O18" s="50">
        <v>5</v>
      </c>
      <c r="P18" s="49"/>
      <c r="Q18" s="49"/>
      <c r="S18" s="13">
        <f t="shared" si="0"/>
        <v>19</v>
      </c>
      <c r="T18" s="22">
        <f t="shared" si="1"/>
        <v>1.2666666666666666</v>
      </c>
      <c r="U18" s="21">
        <f t="shared" si="2"/>
        <v>1395.007342143906</v>
      </c>
    </row>
    <row r="19" spans="1:21" ht="15">
      <c r="A19" s="48" t="s">
        <v>81</v>
      </c>
      <c r="B19" s="48" t="s">
        <v>82</v>
      </c>
      <c r="C19" s="50">
        <v>1</v>
      </c>
      <c r="D19" s="49"/>
      <c r="E19" s="49"/>
      <c r="F19" s="50">
        <v>2</v>
      </c>
      <c r="G19" s="50">
        <v>1</v>
      </c>
      <c r="H19" s="50">
        <v>1</v>
      </c>
      <c r="I19" s="50">
        <v>1</v>
      </c>
      <c r="J19" s="49"/>
      <c r="K19" s="50">
        <v>1</v>
      </c>
      <c r="L19" s="50">
        <v>1</v>
      </c>
      <c r="M19" s="50">
        <v>3</v>
      </c>
      <c r="N19" s="50">
        <v>2</v>
      </c>
      <c r="O19" s="49"/>
      <c r="P19" s="49"/>
      <c r="Q19" s="50">
        <v>1</v>
      </c>
      <c r="S19" s="13">
        <f t="shared" si="0"/>
        <v>14</v>
      </c>
      <c r="T19" s="22">
        <f t="shared" si="1"/>
        <v>0.9333333333333333</v>
      </c>
      <c r="U19" s="21">
        <f t="shared" si="2"/>
        <v>1027.9001468428783</v>
      </c>
    </row>
    <row r="20" spans="1:21" ht="15">
      <c r="A20" s="48" t="s">
        <v>84</v>
      </c>
      <c r="B20" s="48" t="s">
        <v>116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>
        <v>1</v>
      </c>
      <c r="N20" s="49"/>
      <c r="O20" s="49"/>
      <c r="P20" s="49"/>
      <c r="Q20" s="49"/>
      <c r="S20" s="13">
        <f t="shared" si="0"/>
        <v>1</v>
      </c>
      <c r="T20" s="22">
        <f t="shared" si="1"/>
        <v>0.06666666666666667</v>
      </c>
      <c r="U20" s="21">
        <f t="shared" si="2"/>
        <v>73.42143906020559</v>
      </c>
    </row>
    <row r="21" spans="1:21" ht="15">
      <c r="A21" s="48" t="s">
        <v>9</v>
      </c>
      <c r="B21" s="48" t="s">
        <v>10</v>
      </c>
      <c r="C21" s="49"/>
      <c r="D21" s="49"/>
      <c r="E21" s="49"/>
      <c r="F21" s="49"/>
      <c r="G21" s="49"/>
      <c r="H21" s="49"/>
      <c r="I21" s="50">
        <v>1</v>
      </c>
      <c r="J21" s="50">
        <v>1</v>
      </c>
      <c r="K21" s="49"/>
      <c r="L21" s="49"/>
      <c r="M21" s="50">
        <v>1</v>
      </c>
      <c r="N21" s="49"/>
      <c r="O21" s="49"/>
      <c r="P21" s="49"/>
      <c r="Q21" s="49"/>
      <c r="S21" s="13">
        <f t="shared" si="0"/>
        <v>3</v>
      </c>
      <c r="T21" s="22">
        <f t="shared" si="1"/>
        <v>0.2</v>
      </c>
      <c r="U21" s="21">
        <f t="shared" si="2"/>
        <v>220.26431718061676</v>
      </c>
    </row>
    <row r="22" spans="2:21" ht="15">
      <c r="B22" s="16"/>
      <c r="C22" s="1"/>
      <c r="D22" s="17"/>
      <c r="E22" s="1"/>
      <c r="F22" s="1"/>
      <c r="G22" s="1"/>
      <c r="H22" s="1"/>
      <c r="I22" s="17"/>
      <c r="J22" s="1"/>
      <c r="K22" s="1"/>
      <c r="L22" s="1"/>
      <c r="M22" s="1"/>
      <c r="N22" s="1"/>
      <c r="O22" s="1"/>
      <c r="P22" s="1"/>
      <c r="Q22" s="24" t="s">
        <v>60</v>
      </c>
      <c r="U22" s="12">
        <f>SUM(U7:U21)</f>
        <v>8737.151248164466</v>
      </c>
    </row>
    <row r="23" spans="2:21" ht="15">
      <c r="B23" s="11" t="s">
        <v>56</v>
      </c>
      <c r="U23" s="12"/>
    </row>
    <row r="24" spans="1:21" ht="15">
      <c r="A24" s="48" t="s">
        <v>37</v>
      </c>
      <c r="B24" s="48" t="s">
        <v>120</v>
      </c>
      <c r="C24" s="49"/>
      <c r="D24" s="49"/>
      <c r="E24" s="49"/>
      <c r="F24" s="49"/>
      <c r="G24" s="49"/>
      <c r="H24" s="49"/>
      <c r="I24" s="49"/>
      <c r="J24" s="49"/>
      <c r="K24" s="49"/>
      <c r="L24" s="50">
        <v>1</v>
      </c>
      <c r="M24" s="49"/>
      <c r="N24" s="49"/>
      <c r="O24" s="49"/>
      <c r="P24" s="49"/>
      <c r="Q24" s="13"/>
      <c r="S24" s="13">
        <f>SUM(C24:Q24)</f>
        <v>1</v>
      </c>
      <c r="T24" s="22">
        <f>S24/15</f>
        <v>0.06666666666666667</v>
      </c>
      <c r="U24" s="21">
        <f>T24/0.000908</f>
        <v>73.42143906020559</v>
      </c>
    </row>
    <row r="25" spans="1:21" ht="15">
      <c r="A25" s="48" t="s">
        <v>33</v>
      </c>
      <c r="B25" s="48" t="s">
        <v>34</v>
      </c>
      <c r="C25" s="49"/>
      <c r="D25" s="49"/>
      <c r="E25" s="50">
        <v>1</v>
      </c>
      <c r="F25" s="49"/>
      <c r="G25" s="49"/>
      <c r="H25" s="49"/>
      <c r="I25" s="50">
        <v>2</v>
      </c>
      <c r="J25" s="49"/>
      <c r="K25" s="50">
        <v>3</v>
      </c>
      <c r="L25" s="50">
        <v>1</v>
      </c>
      <c r="M25" s="49"/>
      <c r="N25" s="50">
        <v>4</v>
      </c>
      <c r="O25" s="50">
        <v>3</v>
      </c>
      <c r="P25" s="49"/>
      <c r="Q25" s="13"/>
      <c r="S25" s="13">
        <f>SUM(C25:Q25)</f>
        <v>14</v>
      </c>
      <c r="T25" s="22">
        <f>S25/15</f>
        <v>0.9333333333333333</v>
      </c>
      <c r="U25" s="21">
        <f>T25/0.000908</f>
        <v>1027.9001468428783</v>
      </c>
    </row>
    <row r="26" spans="17:21" ht="15">
      <c r="Q26" s="24" t="s">
        <v>61</v>
      </c>
      <c r="U26" s="12">
        <f>SUM(U24:U25)</f>
        <v>1101.3215859030838</v>
      </c>
    </row>
    <row r="27" spans="2:21" ht="15">
      <c r="B27" s="11" t="s">
        <v>57</v>
      </c>
      <c r="U27" s="12"/>
    </row>
    <row r="28" spans="1:21" ht="15">
      <c r="A28" s="48" t="s">
        <v>22</v>
      </c>
      <c r="B28" s="48" t="s">
        <v>23</v>
      </c>
      <c r="C28" s="49"/>
      <c r="D28" s="50">
        <v>3</v>
      </c>
      <c r="E28" s="50">
        <v>1</v>
      </c>
      <c r="F28" s="49"/>
      <c r="G28" s="49"/>
      <c r="H28" s="49"/>
      <c r="I28" s="50">
        <v>1</v>
      </c>
      <c r="J28" s="50">
        <v>1</v>
      </c>
      <c r="K28" s="49"/>
      <c r="L28" s="49"/>
      <c r="M28" s="49"/>
      <c r="N28" s="50">
        <v>1</v>
      </c>
      <c r="O28" s="49"/>
      <c r="P28" s="49"/>
      <c r="Q28" s="49"/>
      <c r="S28" s="13">
        <f>SUM(C28:Q28)</f>
        <v>7</v>
      </c>
      <c r="T28" s="22">
        <f>S28/15</f>
        <v>0.4666666666666667</v>
      </c>
      <c r="U28" s="21">
        <f>T28/0.000908</f>
        <v>513.9500734214391</v>
      </c>
    </row>
    <row r="29" spans="1:21" ht="15">
      <c r="A29" s="48" t="s">
        <v>1</v>
      </c>
      <c r="B29" s="48" t="s">
        <v>117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>
        <v>1</v>
      </c>
      <c r="S29" s="13">
        <f>SUM(C29:Q29)</f>
        <v>1</v>
      </c>
      <c r="T29" s="22">
        <f>S29/15</f>
        <v>0.06666666666666667</v>
      </c>
      <c r="U29" s="21">
        <f>T29/0.000908</f>
        <v>73.42143906020559</v>
      </c>
    </row>
    <row r="30" spans="1:21" ht="15">
      <c r="A30" s="52" t="s">
        <v>27</v>
      </c>
      <c r="B30" s="52" t="s">
        <v>28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>
        <v>1</v>
      </c>
      <c r="R30" s="27"/>
      <c r="S30" s="28">
        <f>SUM(C30:Q30)</f>
        <v>1</v>
      </c>
      <c r="T30" s="29">
        <f>S30/15</f>
        <v>0.06666666666666667</v>
      </c>
      <c r="U30" s="30">
        <f>T30/0.000908</f>
        <v>73.42143906020559</v>
      </c>
    </row>
    <row r="31" spans="1:21" ht="15">
      <c r="A31" s="48" t="s">
        <v>86</v>
      </c>
      <c r="B31" s="48" t="s">
        <v>87</v>
      </c>
      <c r="C31" s="49"/>
      <c r="D31" s="50">
        <v>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>
        <v>9</v>
      </c>
      <c r="Q31" s="50">
        <v>45</v>
      </c>
      <c r="S31" s="13">
        <f>SUM(C31:Q31)</f>
        <v>55</v>
      </c>
      <c r="T31" s="22">
        <f>S31/15</f>
        <v>3.6666666666666665</v>
      </c>
      <c r="U31" s="21">
        <f>T31/0.000908</f>
        <v>4038.179148311307</v>
      </c>
    </row>
    <row r="32" spans="1:21" ht="15">
      <c r="A32" s="52" t="s">
        <v>1</v>
      </c>
      <c r="B32" s="52" t="s">
        <v>29</v>
      </c>
      <c r="C32" s="53"/>
      <c r="D32" s="54">
        <v>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7"/>
      <c r="S32" s="28">
        <f>SUM(C32:Q32)</f>
        <v>1</v>
      </c>
      <c r="T32" s="29">
        <f>S32/15</f>
        <v>0.06666666666666667</v>
      </c>
      <c r="U32" s="30">
        <f>T32/0.000908</f>
        <v>73.42143906020559</v>
      </c>
    </row>
    <row r="33" spans="17:21" ht="15">
      <c r="Q33" s="23" t="s">
        <v>62</v>
      </c>
      <c r="U33" s="12">
        <f>SUM(U28:U29,U31)</f>
        <v>4625.550660792952</v>
      </c>
    </row>
    <row r="34" spans="2:21" ht="15">
      <c r="B34" s="14" t="s">
        <v>58</v>
      </c>
      <c r="U34" s="12"/>
    </row>
    <row r="35" spans="1:21" ht="15">
      <c r="A35" s="48" t="s">
        <v>118</v>
      </c>
      <c r="B35" s="48" t="s">
        <v>119</v>
      </c>
      <c r="C35" s="49"/>
      <c r="D35" s="49"/>
      <c r="E35" s="49"/>
      <c r="F35" s="49"/>
      <c r="G35" s="49"/>
      <c r="H35" s="50">
        <v>1</v>
      </c>
      <c r="I35" s="49"/>
      <c r="J35" s="49"/>
      <c r="K35" s="49"/>
      <c r="L35" s="49"/>
      <c r="M35" s="49"/>
      <c r="N35" s="49"/>
      <c r="O35" s="49"/>
      <c r="P35" s="49"/>
      <c r="Q35" s="49"/>
      <c r="S35" s="13">
        <f>SUM(C35:Q35)</f>
        <v>1</v>
      </c>
      <c r="T35" s="22">
        <f>S35/15</f>
        <v>0.06666666666666667</v>
      </c>
      <c r="U35" s="21">
        <f>T35/0.000908</f>
        <v>73.42143906020559</v>
      </c>
    </row>
    <row r="36" spans="1:21" ht="15">
      <c r="A36" s="52" t="s">
        <v>18</v>
      </c>
      <c r="B36" s="52" t="s">
        <v>19</v>
      </c>
      <c r="C36" s="53"/>
      <c r="D36" s="54">
        <v>3</v>
      </c>
      <c r="E36" s="54">
        <v>1</v>
      </c>
      <c r="F36" s="53"/>
      <c r="G36" s="53"/>
      <c r="H36" s="54">
        <v>1</v>
      </c>
      <c r="I36" s="53"/>
      <c r="J36" s="53"/>
      <c r="K36" s="54">
        <v>2</v>
      </c>
      <c r="L36" s="54">
        <v>13</v>
      </c>
      <c r="M36" s="53"/>
      <c r="N36" s="53"/>
      <c r="O36" s="53"/>
      <c r="P36" s="54">
        <v>1</v>
      </c>
      <c r="Q36" s="53"/>
      <c r="R36" s="27"/>
      <c r="S36" s="28">
        <f>SUM(C36:Q36)</f>
        <v>21</v>
      </c>
      <c r="T36" s="29">
        <f>S36/15</f>
        <v>1.4</v>
      </c>
      <c r="U36" s="30">
        <f>T36/0.000908</f>
        <v>1541.8502202643172</v>
      </c>
    </row>
    <row r="37" spans="1:21" ht="15">
      <c r="A37" s="52" t="s">
        <v>1</v>
      </c>
      <c r="B37" s="52" t="s"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4">
        <v>1</v>
      </c>
      <c r="M37" s="53"/>
      <c r="N37" s="53"/>
      <c r="O37" s="53"/>
      <c r="P37" s="53"/>
      <c r="Q37" s="53"/>
      <c r="R37" s="27"/>
      <c r="S37" s="28">
        <f>SUM(C37:Q37)</f>
        <v>1</v>
      </c>
      <c r="T37" s="29">
        <f>S37/15</f>
        <v>0.06666666666666667</v>
      </c>
      <c r="U37" s="30">
        <f>T37/0.000908</f>
        <v>73.42143906020559</v>
      </c>
    </row>
    <row r="38" spans="1:21" ht="15">
      <c r="A38" s="48" t="s">
        <v>1</v>
      </c>
      <c r="B38" s="48" t="s">
        <v>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>
        <v>1</v>
      </c>
      <c r="P38" s="50">
        <v>12</v>
      </c>
      <c r="Q38" s="49"/>
      <c r="S38" s="13">
        <f>SUM(C38:Q38)</f>
        <v>13</v>
      </c>
      <c r="T38" s="22">
        <f>S38/15</f>
        <v>0.8666666666666667</v>
      </c>
      <c r="U38" s="21">
        <f>T38/0.000908</f>
        <v>954.4787077826726</v>
      </c>
    </row>
    <row r="39" spans="17:21" ht="15">
      <c r="Q39" s="24" t="s">
        <v>63</v>
      </c>
      <c r="U39" s="12">
        <f>SUM(U35,U38)</f>
        <v>1027.9001468428783</v>
      </c>
    </row>
    <row r="41" spans="17:21" ht="15">
      <c r="Q41" s="24" t="s">
        <v>64</v>
      </c>
      <c r="U41" s="12">
        <f>SUM(U39,U33,U26,U22)</f>
        <v>15491.92364170338</v>
      </c>
    </row>
    <row r="44" spans="2:21" ht="33.75" customHeight="1">
      <c r="B44" s="72" t="s">
        <v>59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</sheetData>
  <sheetProtection/>
  <mergeCells count="4">
    <mergeCell ref="B1:G1"/>
    <mergeCell ref="M2:O2"/>
    <mergeCell ref="O3:P3"/>
    <mergeCell ref="B44:U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80" zoomScaleNormal="80" zoomScalePageLayoutView="0" workbookViewId="0" topLeftCell="B1">
      <selection activeCell="Z29" sqref="Z29"/>
    </sheetView>
  </sheetViews>
  <sheetFormatPr defaultColWidth="9.140625" defaultRowHeight="15"/>
  <cols>
    <col min="1" max="1" width="15.57421875" style="0" customWidth="1"/>
    <col min="2" max="2" width="30.421875" style="0" customWidth="1"/>
    <col min="3" max="18" width="4.7109375" style="0" customWidth="1"/>
    <col min="21" max="21" width="11.57421875" style="0" customWidth="1"/>
  </cols>
  <sheetData>
    <row r="1" spans="2:21" ht="15">
      <c r="B1" s="71" t="s">
        <v>44</v>
      </c>
      <c r="C1" s="71"/>
      <c r="D1" s="71"/>
      <c r="E1" s="71"/>
      <c r="F1" s="71"/>
      <c r="G1" s="71"/>
      <c r="H1" s="3"/>
      <c r="I1" s="3" t="s">
        <v>123</v>
      </c>
      <c r="J1" s="3"/>
      <c r="K1" s="3"/>
      <c r="L1" s="3"/>
      <c r="M1" s="2"/>
      <c r="N1" s="3" t="s">
        <v>46</v>
      </c>
      <c r="O1" s="3"/>
      <c r="P1" s="6"/>
      <c r="Q1" s="3"/>
      <c r="R1" s="3"/>
      <c r="S1" s="3"/>
      <c r="T1" s="3"/>
      <c r="U1" s="3"/>
    </row>
    <row r="2" spans="2:21" ht="15">
      <c r="B2" s="9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69" t="s">
        <v>47</v>
      </c>
      <c r="N2" s="69"/>
      <c r="O2" s="69"/>
      <c r="P2" s="4">
        <v>9.08</v>
      </c>
      <c r="Q2" s="4" t="s">
        <v>48</v>
      </c>
      <c r="R2" s="4"/>
      <c r="S2" s="4"/>
      <c r="T2" s="4"/>
      <c r="U2" s="4"/>
    </row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0">
        <v>0.000908</v>
      </c>
      <c r="P3" s="70"/>
      <c r="Q3" s="3" t="s">
        <v>49</v>
      </c>
      <c r="R3" s="3"/>
      <c r="S3" s="3"/>
      <c r="T3" s="3"/>
      <c r="U3" s="3"/>
    </row>
    <row r="4" spans="2:21" ht="15">
      <c r="B4" s="5"/>
      <c r="C4" s="5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</row>
    <row r="5" spans="1:23" ht="15">
      <c r="A5" s="32" t="s">
        <v>0</v>
      </c>
      <c r="B5" s="15" t="s">
        <v>65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8"/>
      <c r="S5" s="7" t="s">
        <v>51</v>
      </c>
      <c r="T5" s="7" t="s">
        <v>52</v>
      </c>
      <c r="U5" s="7" t="s">
        <v>53</v>
      </c>
      <c r="W5" s="73" t="s">
        <v>124</v>
      </c>
    </row>
    <row r="6" ht="15">
      <c r="B6" s="10" t="s">
        <v>55</v>
      </c>
    </row>
    <row r="7" spans="1:23" ht="15">
      <c r="A7" s="56" t="s">
        <v>14</v>
      </c>
      <c r="B7" s="56" t="s">
        <v>15</v>
      </c>
      <c r="C7" s="58"/>
      <c r="D7" s="57">
        <v>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S7" s="13">
        <f>SUM(C7:Q7)</f>
        <v>1</v>
      </c>
      <c r="T7" s="51">
        <f>S7/15</f>
        <v>0.06666666666666667</v>
      </c>
      <c r="U7" s="21">
        <f>T7/0.000908</f>
        <v>73.42143906020559</v>
      </c>
      <c r="W7">
        <v>1</v>
      </c>
    </row>
    <row r="8" spans="1:23" ht="15">
      <c r="A8" s="56" t="s">
        <v>7</v>
      </c>
      <c r="B8" s="56" t="s">
        <v>8</v>
      </c>
      <c r="C8" s="57">
        <v>12</v>
      </c>
      <c r="D8" s="57">
        <v>22</v>
      </c>
      <c r="E8" s="57">
        <v>22</v>
      </c>
      <c r="F8" s="57">
        <v>12</v>
      </c>
      <c r="G8" s="57">
        <v>1</v>
      </c>
      <c r="H8" s="57">
        <v>18</v>
      </c>
      <c r="I8" s="57">
        <v>31</v>
      </c>
      <c r="J8" s="57">
        <v>26</v>
      </c>
      <c r="K8" s="57">
        <v>24</v>
      </c>
      <c r="L8" s="57">
        <v>23</v>
      </c>
      <c r="M8" s="57">
        <v>9</v>
      </c>
      <c r="N8" s="57">
        <v>57</v>
      </c>
      <c r="O8" s="57">
        <v>5</v>
      </c>
      <c r="P8" s="57">
        <v>1</v>
      </c>
      <c r="Q8" s="58"/>
      <c r="S8" s="13">
        <f aca="true" t="shared" si="0" ref="S8:S15">SUM(C8:Q8)</f>
        <v>263</v>
      </c>
      <c r="T8" s="51">
        <f aca="true" t="shared" si="1" ref="T8:T15">S8/15</f>
        <v>17.533333333333335</v>
      </c>
      <c r="U8" s="21">
        <f aca="true" t="shared" si="2" ref="U8:U15">T8/0.000908</f>
        <v>19309.83847283407</v>
      </c>
      <c r="W8">
        <v>1</v>
      </c>
    </row>
    <row r="9" spans="1:23" ht="15">
      <c r="A9" s="56" t="s">
        <v>5</v>
      </c>
      <c r="B9" s="56" t="s">
        <v>6</v>
      </c>
      <c r="C9" s="58"/>
      <c r="D9" s="58"/>
      <c r="E9" s="57">
        <v>1</v>
      </c>
      <c r="F9" s="57">
        <v>1</v>
      </c>
      <c r="G9" s="58"/>
      <c r="H9" s="58"/>
      <c r="I9" s="57">
        <v>1</v>
      </c>
      <c r="J9" s="57">
        <v>1</v>
      </c>
      <c r="K9" s="58"/>
      <c r="L9" s="57">
        <v>1</v>
      </c>
      <c r="M9" s="58"/>
      <c r="N9" s="58"/>
      <c r="O9" s="58"/>
      <c r="P9" s="58"/>
      <c r="Q9" s="58"/>
      <c r="S9" s="13">
        <f t="shared" si="0"/>
        <v>5</v>
      </c>
      <c r="T9" s="51">
        <f t="shared" si="1"/>
        <v>0.3333333333333333</v>
      </c>
      <c r="U9" s="21">
        <f t="shared" si="2"/>
        <v>367.1071953010279</v>
      </c>
      <c r="W9">
        <v>1</v>
      </c>
    </row>
    <row r="10" spans="1:23" ht="15">
      <c r="A10" s="56" t="s">
        <v>3</v>
      </c>
      <c r="B10" s="56" t="s">
        <v>4</v>
      </c>
      <c r="C10" s="57">
        <v>35</v>
      </c>
      <c r="D10" s="57">
        <v>76</v>
      </c>
      <c r="E10" s="57">
        <v>36</v>
      </c>
      <c r="F10" s="57">
        <v>11</v>
      </c>
      <c r="G10" s="57">
        <v>3</v>
      </c>
      <c r="H10" s="57">
        <v>19</v>
      </c>
      <c r="I10" s="57">
        <v>39</v>
      </c>
      <c r="J10" s="57">
        <v>53</v>
      </c>
      <c r="K10" s="57">
        <v>104</v>
      </c>
      <c r="L10" s="57">
        <v>24</v>
      </c>
      <c r="M10" s="57">
        <v>24</v>
      </c>
      <c r="N10" s="57">
        <v>51</v>
      </c>
      <c r="O10" s="57">
        <v>54</v>
      </c>
      <c r="P10" s="57">
        <v>4</v>
      </c>
      <c r="Q10" s="57">
        <v>2</v>
      </c>
      <c r="S10" s="13">
        <f t="shared" si="0"/>
        <v>535</v>
      </c>
      <c r="T10" s="51">
        <f t="shared" si="1"/>
        <v>35.666666666666664</v>
      </c>
      <c r="U10" s="21">
        <f t="shared" si="2"/>
        <v>39280.46989720999</v>
      </c>
      <c r="W10">
        <v>1</v>
      </c>
    </row>
    <row r="11" spans="1:23" ht="15">
      <c r="A11" s="56" t="s">
        <v>16</v>
      </c>
      <c r="B11" s="56" t="s">
        <v>17</v>
      </c>
      <c r="C11" s="58"/>
      <c r="D11" s="57">
        <v>1</v>
      </c>
      <c r="E11" s="58"/>
      <c r="F11" s="58"/>
      <c r="G11" s="58"/>
      <c r="H11" s="58"/>
      <c r="I11" s="57">
        <v>1</v>
      </c>
      <c r="J11" s="58"/>
      <c r="K11" s="58"/>
      <c r="L11" s="58"/>
      <c r="M11" s="58"/>
      <c r="N11" s="58"/>
      <c r="O11" s="58"/>
      <c r="P11" s="58"/>
      <c r="Q11" s="58"/>
      <c r="S11" s="13">
        <f t="shared" si="0"/>
        <v>2</v>
      </c>
      <c r="T11" s="51">
        <f t="shared" si="1"/>
        <v>0.13333333333333333</v>
      </c>
      <c r="U11" s="21">
        <f t="shared" si="2"/>
        <v>146.84287812041117</v>
      </c>
      <c r="W11">
        <v>1</v>
      </c>
    </row>
    <row r="12" spans="1:23" ht="15">
      <c r="A12" s="56" t="s">
        <v>73</v>
      </c>
      <c r="B12" s="56" t="s">
        <v>76</v>
      </c>
      <c r="C12" s="58"/>
      <c r="D12" s="57">
        <v>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S12" s="13">
        <f t="shared" si="0"/>
        <v>1</v>
      </c>
      <c r="T12" s="51">
        <f t="shared" si="1"/>
        <v>0.06666666666666667</v>
      </c>
      <c r="U12" s="21">
        <f t="shared" si="2"/>
        <v>73.42143906020559</v>
      </c>
      <c r="W12">
        <v>1</v>
      </c>
    </row>
    <row r="13" spans="1:21" ht="15">
      <c r="A13" s="56" t="s">
        <v>11</v>
      </c>
      <c r="B13" s="56" t="s">
        <v>12</v>
      </c>
      <c r="C13" s="58"/>
      <c r="D13" s="57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S13" s="13">
        <f t="shared" si="0"/>
        <v>1</v>
      </c>
      <c r="T13" s="51">
        <f t="shared" si="1"/>
        <v>0.06666666666666667</v>
      </c>
      <c r="U13" s="21">
        <f t="shared" si="2"/>
        <v>73.42143906020559</v>
      </c>
    </row>
    <row r="14" spans="1:23" ht="15">
      <c r="A14" s="56" t="s">
        <v>11</v>
      </c>
      <c r="B14" s="56" t="s">
        <v>13</v>
      </c>
      <c r="C14" s="57">
        <v>2</v>
      </c>
      <c r="D14" s="57">
        <v>5</v>
      </c>
      <c r="E14" s="57">
        <v>2</v>
      </c>
      <c r="F14" s="57">
        <v>5</v>
      </c>
      <c r="G14" s="57">
        <v>1</v>
      </c>
      <c r="H14" s="57">
        <v>5</v>
      </c>
      <c r="I14" s="57">
        <v>11</v>
      </c>
      <c r="J14" s="57">
        <v>3</v>
      </c>
      <c r="K14" s="57">
        <v>5</v>
      </c>
      <c r="L14" s="57">
        <v>1</v>
      </c>
      <c r="M14" s="57">
        <v>5</v>
      </c>
      <c r="N14" s="57">
        <v>1</v>
      </c>
      <c r="O14" s="57">
        <v>2</v>
      </c>
      <c r="P14" s="57">
        <v>2</v>
      </c>
      <c r="Q14" s="57">
        <v>1</v>
      </c>
      <c r="S14" s="13">
        <f t="shared" si="0"/>
        <v>51</v>
      </c>
      <c r="T14" s="51">
        <f t="shared" si="1"/>
        <v>3.4</v>
      </c>
      <c r="U14" s="21">
        <f t="shared" si="2"/>
        <v>3744.493392070485</v>
      </c>
      <c r="W14">
        <v>1</v>
      </c>
    </row>
    <row r="15" spans="1:23" ht="15">
      <c r="A15" s="56" t="s">
        <v>9</v>
      </c>
      <c r="B15" s="56" t="s">
        <v>10</v>
      </c>
      <c r="C15" s="58"/>
      <c r="D15" s="57">
        <v>1</v>
      </c>
      <c r="E15" s="57">
        <v>5</v>
      </c>
      <c r="F15" s="58"/>
      <c r="G15" s="58"/>
      <c r="H15" s="58"/>
      <c r="I15" s="57">
        <v>3</v>
      </c>
      <c r="J15" s="57">
        <v>1</v>
      </c>
      <c r="K15" s="58"/>
      <c r="L15" s="58"/>
      <c r="M15" s="58"/>
      <c r="N15" s="58"/>
      <c r="O15" s="57">
        <v>1</v>
      </c>
      <c r="P15" s="58"/>
      <c r="Q15" s="57">
        <v>1</v>
      </c>
      <c r="S15" s="13">
        <f t="shared" si="0"/>
        <v>12</v>
      </c>
      <c r="T15" s="51">
        <f t="shared" si="1"/>
        <v>0.8</v>
      </c>
      <c r="U15" s="21">
        <f t="shared" si="2"/>
        <v>881.057268722467</v>
      </c>
      <c r="W15">
        <v>1</v>
      </c>
    </row>
    <row r="16" spans="2:23" ht="15">
      <c r="B16" s="16"/>
      <c r="C16" s="1"/>
      <c r="D16" s="17"/>
      <c r="E16" s="1"/>
      <c r="F16" s="1"/>
      <c r="G16" s="1"/>
      <c r="H16" s="1"/>
      <c r="I16" s="17"/>
      <c r="J16" s="1"/>
      <c r="K16" s="1"/>
      <c r="L16" s="1"/>
      <c r="M16" s="1"/>
      <c r="N16" s="1"/>
      <c r="O16" s="1"/>
      <c r="P16" s="1"/>
      <c r="Q16" s="24" t="s">
        <v>60</v>
      </c>
      <c r="U16" s="12">
        <f>SUM(U7:U15)</f>
        <v>63950.073421439076</v>
      </c>
      <c r="W16">
        <f>SUM(W7:W15)</f>
        <v>8</v>
      </c>
    </row>
    <row r="17" ht="15">
      <c r="B17" s="11" t="s">
        <v>56</v>
      </c>
    </row>
    <row r="18" spans="1:23" ht="15">
      <c r="A18" s="56" t="s">
        <v>35</v>
      </c>
      <c r="B18" s="56" t="s">
        <v>36</v>
      </c>
      <c r="C18" s="58"/>
      <c r="D18" s="58"/>
      <c r="E18" s="58"/>
      <c r="F18" s="58"/>
      <c r="G18" s="58"/>
      <c r="H18" s="58"/>
      <c r="I18" s="57">
        <v>1</v>
      </c>
      <c r="J18" s="58"/>
      <c r="K18" s="58"/>
      <c r="L18" s="58"/>
      <c r="M18" s="58"/>
      <c r="N18" s="58"/>
      <c r="O18" s="58"/>
      <c r="P18" s="57">
        <v>1</v>
      </c>
      <c r="Q18" s="58"/>
      <c r="S18" s="13">
        <f>SUM(C18:Q18)</f>
        <v>2</v>
      </c>
      <c r="T18" s="51">
        <f>S18/15</f>
        <v>0.13333333333333333</v>
      </c>
      <c r="U18" s="21">
        <f>T18/0.000908</f>
        <v>146.84287812041117</v>
      </c>
      <c r="W18">
        <v>1</v>
      </c>
    </row>
    <row r="19" spans="1:23" ht="15">
      <c r="A19" s="56" t="s">
        <v>1</v>
      </c>
      <c r="B19" s="56" t="s">
        <v>39</v>
      </c>
      <c r="C19" s="58"/>
      <c r="D19" s="58"/>
      <c r="E19" s="58"/>
      <c r="F19" s="58"/>
      <c r="G19" s="58"/>
      <c r="H19" s="58"/>
      <c r="I19" s="57">
        <v>1</v>
      </c>
      <c r="J19" s="58"/>
      <c r="K19" s="58"/>
      <c r="L19" s="58"/>
      <c r="M19" s="58"/>
      <c r="N19" s="57">
        <v>2</v>
      </c>
      <c r="O19" s="58"/>
      <c r="P19" s="58"/>
      <c r="Q19" s="58"/>
      <c r="S19" s="13">
        <f>SUM(C19:Q19)</f>
        <v>3</v>
      </c>
      <c r="T19" s="51">
        <f>S19/15</f>
        <v>0.2</v>
      </c>
      <c r="U19" s="21">
        <f>T19/0.000908</f>
        <v>220.26431718061676</v>
      </c>
      <c r="W19">
        <v>1</v>
      </c>
    </row>
    <row r="20" spans="1:23" ht="15">
      <c r="A20" s="56" t="s">
        <v>37</v>
      </c>
      <c r="B20" s="56" t="s">
        <v>38</v>
      </c>
      <c r="C20" s="58"/>
      <c r="D20" s="58"/>
      <c r="E20" s="57">
        <v>3</v>
      </c>
      <c r="F20" s="58"/>
      <c r="G20" s="58"/>
      <c r="H20" s="58"/>
      <c r="I20" s="57">
        <v>1</v>
      </c>
      <c r="J20" s="58"/>
      <c r="K20" s="58"/>
      <c r="L20" s="58"/>
      <c r="M20" s="58"/>
      <c r="N20" s="58"/>
      <c r="O20" s="58"/>
      <c r="P20" s="58"/>
      <c r="Q20" s="58"/>
      <c r="S20" s="13">
        <f>SUM(C20:Q20)</f>
        <v>4</v>
      </c>
      <c r="T20" s="51">
        <f>S20/15</f>
        <v>0.26666666666666666</v>
      </c>
      <c r="U20" s="21">
        <f>T20/0.000908</f>
        <v>293.68575624082234</v>
      </c>
      <c r="W20">
        <v>1</v>
      </c>
    </row>
    <row r="21" spans="1:23" ht="15">
      <c r="A21" s="56" t="s">
        <v>33</v>
      </c>
      <c r="B21" s="56" t="s">
        <v>34</v>
      </c>
      <c r="C21" s="57">
        <v>4</v>
      </c>
      <c r="D21" s="57">
        <v>5</v>
      </c>
      <c r="E21" s="57">
        <v>3</v>
      </c>
      <c r="F21" s="57">
        <v>3</v>
      </c>
      <c r="G21" s="57">
        <v>1</v>
      </c>
      <c r="H21" s="57">
        <v>6</v>
      </c>
      <c r="I21" s="57">
        <v>8</v>
      </c>
      <c r="J21" s="57">
        <v>13</v>
      </c>
      <c r="K21" s="57">
        <v>4</v>
      </c>
      <c r="L21" s="57">
        <v>1</v>
      </c>
      <c r="M21" s="57">
        <v>2</v>
      </c>
      <c r="N21" s="57">
        <v>4</v>
      </c>
      <c r="O21" s="57">
        <v>4</v>
      </c>
      <c r="P21" s="58"/>
      <c r="Q21" s="58"/>
      <c r="S21" s="13">
        <f>SUM(C21:Q21)</f>
        <v>58</v>
      </c>
      <c r="T21" s="51">
        <f>S21/15</f>
        <v>3.8666666666666667</v>
      </c>
      <c r="U21" s="21">
        <f>T21/0.000908</f>
        <v>4258.443465491924</v>
      </c>
      <c r="W21">
        <v>1</v>
      </c>
    </row>
    <row r="22" spans="1:23" ht="15">
      <c r="A22" s="56" t="s">
        <v>31</v>
      </c>
      <c r="B22" s="56" t="s">
        <v>32</v>
      </c>
      <c r="C22" s="58"/>
      <c r="D22" s="57">
        <v>4</v>
      </c>
      <c r="E22" s="58"/>
      <c r="F22" s="58"/>
      <c r="G22" s="57">
        <v>1</v>
      </c>
      <c r="H22" s="58"/>
      <c r="I22" s="57">
        <v>1</v>
      </c>
      <c r="J22" s="57">
        <v>1</v>
      </c>
      <c r="K22" s="58"/>
      <c r="L22" s="57">
        <v>2</v>
      </c>
      <c r="M22" s="57">
        <v>1</v>
      </c>
      <c r="N22" s="57">
        <v>1</v>
      </c>
      <c r="O22" s="57">
        <v>1</v>
      </c>
      <c r="P22" s="58"/>
      <c r="Q22" s="57">
        <v>1</v>
      </c>
      <c r="S22" s="13">
        <f>SUM(C22:Q22)</f>
        <v>13</v>
      </c>
      <c r="T22" s="51">
        <f>S22/15</f>
        <v>0.8666666666666667</v>
      </c>
      <c r="U22" s="21">
        <f>T22/0.000908</f>
        <v>954.4787077826726</v>
      </c>
      <c r="W22">
        <v>1</v>
      </c>
    </row>
    <row r="23" spans="17:23" ht="15">
      <c r="Q23" s="24" t="s">
        <v>61</v>
      </c>
      <c r="U23" s="12">
        <f>SUM(U18:U22)</f>
        <v>5873.715124816446</v>
      </c>
      <c r="W23">
        <f>SUM(W18:W22)</f>
        <v>5</v>
      </c>
    </row>
    <row r="24" ht="15">
      <c r="B24" s="11" t="s">
        <v>57</v>
      </c>
    </row>
    <row r="25" spans="1:21" ht="15">
      <c r="A25" s="59" t="s">
        <v>25</v>
      </c>
      <c r="B25" s="59" t="s">
        <v>26</v>
      </c>
      <c r="C25" s="61">
        <v>1</v>
      </c>
      <c r="D25" s="61">
        <v>3</v>
      </c>
      <c r="E25" s="61">
        <v>1</v>
      </c>
      <c r="F25" s="61">
        <v>4</v>
      </c>
      <c r="G25" s="61">
        <v>6</v>
      </c>
      <c r="H25" s="61">
        <v>2</v>
      </c>
      <c r="I25" s="60"/>
      <c r="J25" s="61">
        <v>6</v>
      </c>
      <c r="K25" s="60"/>
      <c r="L25" s="61">
        <v>5</v>
      </c>
      <c r="M25" s="60"/>
      <c r="N25" s="61">
        <v>1</v>
      </c>
      <c r="O25" s="61">
        <v>1</v>
      </c>
      <c r="P25" s="61">
        <v>4</v>
      </c>
      <c r="Q25" s="61">
        <v>9</v>
      </c>
      <c r="R25" s="27"/>
      <c r="S25" s="28">
        <f>SUM(C25:Q25)</f>
        <v>43</v>
      </c>
      <c r="T25" s="55">
        <f aca="true" t="shared" si="3" ref="T25:T33">S25/15</f>
        <v>2.8666666666666667</v>
      </c>
      <c r="U25" s="30">
        <f aca="true" t="shared" si="4" ref="U25:U33">T25/0.000908</f>
        <v>3157.1218795888403</v>
      </c>
    </row>
    <row r="26" spans="1:23" ht="15">
      <c r="A26" s="56" t="s">
        <v>22</v>
      </c>
      <c r="B26" s="56" t="s">
        <v>23</v>
      </c>
      <c r="C26" s="58"/>
      <c r="D26" s="58"/>
      <c r="E26" s="58"/>
      <c r="F26" s="57">
        <v>1</v>
      </c>
      <c r="G26" s="58"/>
      <c r="H26" s="57">
        <v>1</v>
      </c>
      <c r="I26" s="58"/>
      <c r="J26" s="58"/>
      <c r="K26" s="58"/>
      <c r="L26" s="58"/>
      <c r="M26" s="58"/>
      <c r="N26" s="58"/>
      <c r="O26" s="58"/>
      <c r="P26" s="58"/>
      <c r="Q26" s="58"/>
      <c r="S26" s="13">
        <f aca="true" t="shared" si="5" ref="S26:S33">SUM(C26:Q26)</f>
        <v>2</v>
      </c>
      <c r="T26" s="51">
        <f t="shared" si="3"/>
        <v>0.13333333333333333</v>
      </c>
      <c r="U26" s="21">
        <f t="shared" si="4"/>
        <v>146.84287812041117</v>
      </c>
      <c r="W26">
        <v>1</v>
      </c>
    </row>
    <row r="27" spans="1:23" ht="15">
      <c r="A27" s="56" t="s">
        <v>110</v>
      </c>
      <c r="B27" s="56" t="s">
        <v>111</v>
      </c>
      <c r="C27" s="58"/>
      <c r="D27" s="58"/>
      <c r="E27" s="58"/>
      <c r="F27" s="57">
        <v>1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S27" s="13">
        <f t="shared" si="5"/>
        <v>1</v>
      </c>
      <c r="T27" s="51">
        <f t="shared" si="3"/>
        <v>0.06666666666666667</v>
      </c>
      <c r="U27" s="21">
        <f t="shared" si="4"/>
        <v>73.42143906020559</v>
      </c>
      <c r="W27">
        <v>1</v>
      </c>
    </row>
    <row r="28" spans="1:23" ht="15">
      <c r="A28" s="56" t="s">
        <v>1</v>
      </c>
      <c r="B28" s="56" t="s">
        <v>24</v>
      </c>
      <c r="C28" s="57">
        <v>1</v>
      </c>
      <c r="D28" s="58"/>
      <c r="E28" s="58"/>
      <c r="F28" s="58"/>
      <c r="G28" s="58"/>
      <c r="H28" s="58"/>
      <c r="I28" s="58"/>
      <c r="J28" s="58"/>
      <c r="K28" s="58"/>
      <c r="L28" s="58"/>
      <c r="M28" s="57">
        <v>3</v>
      </c>
      <c r="N28" s="58"/>
      <c r="O28" s="58"/>
      <c r="P28" s="58"/>
      <c r="Q28" s="58"/>
      <c r="S28" s="13">
        <f t="shared" si="5"/>
        <v>4</v>
      </c>
      <c r="T28" s="51">
        <f t="shared" si="3"/>
        <v>0.26666666666666666</v>
      </c>
      <c r="U28" s="21">
        <f t="shared" si="4"/>
        <v>293.68575624082234</v>
      </c>
      <c r="W28">
        <v>1</v>
      </c>
    </row>
    <row r="29" spans="1:21" ht="15">
      <c r="A29" s="59" t="s">
        <v>27</v>
      </c>
      <c r="B29" s="59" t="s">
        <v>28</v>
      </c>
      <c r="C29" s="61">
        <v>1</v>
      </c>
      <c r="D29" s="61">
        <v>11</v>
      </c>
      <c r="E29" s="61">
        <v>4</v>
      </c>
      <c r="F29" s="61">
        <v>5</v>
      </c>
      <c r="G29" s="61">
        <v>2</v>
      </c>
      <c r="H29" s="61">
        <v>1</v>
      </c>
      <c r="I29" s="61">
        <v>11</v>
      </c>
      <c r="J29" s="61">
        <v>9</v>
      </c>
      <c r="K29" s="61">
        <v>7</v>
      </c>
      <c r="L29" s="61">
        <v>4</v>
      </c>
      <c r="M29" s="61">
        <v>4</v>
      </c>
      <c r="N29" s="61">
        <v>2</v>
      </c>
      <c r="O29" s="61">
        <v>8</v>
      </c>
      <c r="P29" s="60"/>
      <c r="Q29" s="61">
        <v>12</v>
      </c>
      <c r="R29" s="27"/>
      <c r="S29" s="28">
        <f t="shared" si="5"/>
        <v>81</v>
      </c>
      <c r="T29" s="55">
        <f t="shared" si="3"/>
        <v>5.4</v>
      </c>
      <c r="U29" s="30">
        <f t="shared" si="4"/>
        <v>5947.136563876653</v>
      </c>
    </row>
    <row r="30" spans="1:23" ht="15">
      <c r="A30" s="56" t="s">
        <v>86</v>
      </c>
      <c r="B30" s="56" t="s">
        <v>87</v>
      </c>
      <c r="C30" s="58"/>
      <c r="D30" s="57">
        <v>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7">
        <v>1</v>
      </c>
      <c r="S30" s="13">
        <f t="shared" si="5"/>
        <v>2</v>
      </c>
      <c r="T30" s="51">
        <f t="shared" si="3"/>
        <v>0.13333333333333333</v>
      </c>
      <c r="U30" s="21">
        <f t="shared" si="4"/>
        <v>146.84287812041117</v>
      </c>
      <c r="W30">
        <v>1</v>
      </c>
    </row>
    <row r="31" spans="1:21" ht="15">
      <c r="A31" s="59" t="s">
        <v>1</v>
      </c>
      <c r="B31" s="59" t="s">
        <v>29</v>
      </c>
      <c r="C31" s="61">
        <v>4</v>
      </c>
      <c r="D31" s="61">
        <v>7</v>
      </c>
      <c r="E31" s="61">
        <v>6</v>
      </c>
      <c r="F31" s="61">
        <v>6</v>
      </c>
      <c r="G31" s="61">
        <v>2</v>
      </c>
      <c r="H31" s="61">
        <v>7</v>
      </c>
      <c r="I31" s="61">
        <v>6</v>
      </c>
      <c r="J31" s="61">
        <v>4</v>
      </c>
      <c r="K31" s="60"/>
      <c r="L31" s="61">
        <v>3</v>
      </c>
      <c r="M31" s="61">
        <v>2</v>
      </c>
      <c r="N31" s="61">
        <v>3</v>
      </c>
      <c r="O31" s="61">
        <v>5</v>
      </c>
      <c r="P31" s="61">
        <v>4</v>
      </c>
      <c r="Q31" s="61">
        <v>3</v>
      </c>
      <c r="R31" s="27"/>
      <c r="S31" s="28">
        <f t="shared" si="5"/>
        <v>62</v>
      </c>
      <c r="T31" s="55">
        <f t="shared" si="3"/>
        <v>4.133333333333334</v>
      </c>
      <c r="U31" s="30">
        <f t="shared" si="4"/>
        <v>4552.129221732746</v>
      </c>
    </row>
    <row r="32" spans="1:21" ht="15">
      <c r="A32" s="59" t="s">
        <v>20</v>
      </c>
      <c r="B32" s="59" t="s">
        <v>21</v>
      </c>
      <c r="C32" s="60"/>
      <c r="D32" s="61">
        <v>2</v>
      </c>
      <c r="E32" s="61">
        <v>1</v>
      </c>
      <c r="F32" s="60"/>
      <c r="G32" s="60"/>
      <c r="H32" s="60"/>
      <c r="I32" s="60"/>
      <c r="J32" s="60"/>
      <c r="K32" s="60"/>
      <c r="L32" s="60"/>
      <c r="M32" s="60"/>
      <c r="N32" s="61">
        <v>1</v>
      </c>
      <c r="O32" s="60"/>
      <c r="P32" s="60"/>
      <c r="Q32" s="60"/>
      <c r="R32" s="27"/>
      <c r="S32" s="28">
        <f t="shared" si="5"/>
        <v>4</v>
      </c>
      <c r="T32" s="55">
        <f t="shared" si="3"/>
        <v>0.26666666666666666</v>
      </c>
      <c r="U32" s="30">
        <f t="shared" si="4"/>
        <v>293.68575624082234</v>
      </c>
    </row>
    <row r="33" spans="1:23" ht="15">
      <c r="A33" s="56" t="s">
        <v>1</v>
      </c>
      <c r="B33" s="56" t="s">
        <v>109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7">
        <v>1</v>
      </c>
      <c r="P33" s="58"/>
      <c r="Q33" s="58"/>
      <c r="S33" s="13">
        <f t="shared" si="5"/>
        <v>1</v>
      </c>
      <c r="T33" s="51">
        <f t="shared" si="3"/>
        <v>0.06666666666666667</v>
      </c>
      <c r="U33" s="21">
        <f t="shared" si="4"/>
        <v>73.42143906020559</v>
      </c>
      <c r="W33">
        <v>1</v>
      </c>
    </row>
    <row r="34" spans="17:23" ht="15">
      <c r="Q34" s="23" t="s">
        <v>62</v>
      </c>
      <c r="U34" s="12">
        <f>SUM(U33,U30,U26:U28)</f>
        <v>734.2143906020558</v>
      </c>
      <c r="W34">
        <f>SUM(W25:W33)</f>
        <v>5</v>
      </c>
    </row>
    <row r="35" ht="15">
      <c r="B35" s="14" t="s">
        <v>58</v>
      </c>
    </row>
    <row r="36" spans="1:21" ht="15">
      <c r="A36" s="59" t="s">
        <v>18</v>
      </c>
      <c r="B36" s="59" t="s">
        <v>19</v>
      </c>
      <c r="C36" s="61">
        <v>13</v>
      </c>
      <c r="D36" s="61">
        <v>33</v>
      </c>
      <c r="E36" s="61">
        <v>26</v>
      </c>
      <c r="F36" s="61">
        <v>8</v>
      </c>
      <c r="G36" s="61">
        <v>1</v>
      </c>
      <c r="H36" s="61">
        <v>15</v>
      </c>
      <c r="I36" s="61">
        <v>41</v>
      </c>
      <c r="J36" s="61">
        <v>14</v>
      </c>
      <c r="K36" s="61">
        <v>15</v>
      </c>
      <c r="L36" s="61">
        <v>23</v>
      </c>
      <c r="M36" s="61">
        <v>9</v>
      </c>
      <c r="N36" s="61">
        <v>26</v>
      </c>
      <c r="O36" s="61">
        <v>9</v>
      </c>
      <c r="P36" s="61">
        <v>3</v>
      </c>
      <c r="Q36" s="61">
        <v>1</v>
      </c>
      <c r="R36" s="27"/>
      <c r="S36" s="28">
        <f aca="true" t="shared" si="6" ref="S36:S41">SUM(C36:Q36)</f>
        <v>237</v>
      </c>
      <c r="T36" s="55">
        <f aca="true" t="shared" si="7" ref="T36:T41">S36/15</f>
        <v>15.8</v>
      </c>
      <c r="U36" s="30">
        <f aca="true" t="shared" si="8" ref="U36:U41">T36/0.000908</f>
        <v>17400.881057268725</v>
      </c>
    </row>
    <row r="37" spans="1:21" ht="15">
      <c r="A37" s="59" t="s">
        <v>1</v>
      </c>
      <c r="B37" s="59" t="s">
        <v>30</v>
      </c>
      <c r="C37" s="60"/>
      <c r="D37" s="61">
        <v>36</v>
      </c>
      <c r="E37" s="61">
        <v>5</v>
      </c>
      <c r="F37" s="61">
        <v>4</v>
      </c>
      <c r="G37" s="61">
        <v>2</v>
      </c>
      <c r="H37" s="61">
        <v>10</v>
      </c>
      <c r="I37" s="61">
        <v>15</v>
      </c>
      <c r="J37" s="61">
        <v>9</v>
      </c>
      <c r="K37" s="61">
        <v>7</v>
      </c>
      <c r="L37" s="61">
        <v>1</v>
      </c>
      <c r="M37" s="61">
        <v>12</v>
      </c>
      <c r="N37" s="61">
        <v>5</v>
      </c>
      <c r="O37" s="61">
        <v>15</v>
      </c>
      <c r="P37" s="61">
        <v>1</v>
      </c>
      <c r="Q37" s="61">
        <v>2</v>
      </c>
      <c r="R37" s="27"/>
      <c r="S37" s="28">
        <f t="shared" si="6"/>
        <v>124</v>
      </c>
      <c r="T37" s="55">
        <f t="shared" si="7"/>
        <v>8.266666666666667</v>
      </c>
      <c r="U37" s="30">
        <f t="shared" si="8"/>
        <v>9104.258443465493</v>
      </c>
    </row>
    <row r="38" spans="1:23" ht="15">
      <c r="A38" s="56" t="s">
        <v>1</v>
      </c>
      <c r="B38" s="56" t="s">
        <v>40</v>
      </c>
      <c r="C38" s="57">
        <v>1</v>
      </c>
      <c r="D38" s="57">
        <v>3</v>
      </c>
      <c r="E38" s="58"/>
      <c r="F38" s="58"/>
      <c r="G38" s="58"/>
      <c r="H38" s="58"/>
      <c r="I38" s="57">
        <v>1</v>
      </c>
      <c r="J38" s="58"/>
      <c r="K38" s="58"/>
      <c r="L38" s="58"/>
      <c r="M38" s="57">
        <v>3</v>
      </c>
      <c r="N38" s="58"/>
      <c r="O38" s="57">
        <v>1</v>
      </c>
      <c r="P38" s="58"/>
      <c r="Q38" s="58"/>
      <c r="S38" s="13">
        <f t="shared" si="6"/>
        <v>9</v>
      </c>
      <c r="T38" s="51">
        <f t="shared" si="7"/>
        <v>0.6</v>
      </c>
      <c r="U38" s="21">
        <f t="shared" si="8"/>
        <v>660.7929515418502</v>
      </c>
      <c r="W38">
        <v>1</v>
      </c>
    </row>
    <row r="39" spans="1:23" ht="15">
      <c r="A39" s="56" t="s">
        <v>1</v>
      </c>
      <c r="B39" s="56" t="s">
        <v>2</v>
      </c>
      <c r="C39" s="57">
        <v>1</v>
      </c>
      <c r="D39" s="57">
        <v>1</v>
      </c>
      <c r="E39" s="57">
        <v>1</v>
      </c>
      <c r="F39" s="58"/>
      <c r="G39" s="57">
        <v>2</v>
      </c>
      <c r="H39" s="57">
        <v>1</v>
      </c>
      <c r="I39" s="57">
        <v>1</v>
      </c>
      <c r="J39" s="58"/>
      <c r="K39" s="57">
        <v>5</v>
      </c>
      <c r="L39" s="57">
        <v>3</v>
      </c>
      <c r="M39" s="57">
        <v>7</v>
      </c>
      <c r="N39" s="57">
        <v>1</v>
      </c>
      <c r="O39" s="57">
        <v>1</v>
      </c>
      <c r="P39" s="57">
        <v>31</v>
      </c>
      <c r="Q39" s="57">
        <v>5</v>
      </c>
      <c r="S39" s="13">
        <f t="shared" si="6"/>
        <v>60</v>
      </c>
      <c r="T39" s="51">
        <f t="shared" si="7"/>
        <v>4</v>
      </c>
      <c r="U39" s="21">
        <f t="shared" si="8"/>
        <v>4405.286343612335</v>
      </c>
      <c r="W39">
        <v>1</v>
      </c>
    </row>
    <row r="40" spans="1:23" ht="15">
      <c r="A40" s="56" t="s">
        <v>42</v>
      </c>
      <c r="B40" s="56" t="s">
        <v>43</v>
      </c>
      <c r="C40" s="58"/>
      <c r="D40" s="58"/>
      <c r="E40" s="58"/>
      <c r="F40" s="58"/>
      <c r="G40" s="58"/>
      <c r="H40" s="58"/>
      <c r="I40" s="58"/>
      <c r="J40" s="57">
        <v>1</v>
      </c>
      <c r="K40" s="58"/>
      <c r="L40" s="58"/>
      <c r="M40" s="58"/>
      <c r="N40" s="58"/>
      <c r="O40" s="58"/>
      <c r="P40" s="58"/>
      <c r="Q40" s="57">
        <v>1</v>
      </c>
      <c r="S40" s="13">
        <f t="shared" si="6"/>
        <v>2</v>
      </c>
      <c r="T40" s="51">
        <f t="shared" si="7"/>
        <v>0.13333333333333333</v>
      </c>
      <c r="U40" s="21">
        <f t="shared" si="8"/>
        <v>146.84287812041117</v>
      </c>
      <c r="W40">
        <v>1</v>
      </c>
    </row>
    <row r="41" spans="1:21" ht="15">
      <c r="A41" s="59" t="s">
        <v>1</v>
      </c>
      <c r="B41" s="59" t="s">
        <v>41</v>
      </c>
      <c r="C41" s="60"/>
      <c r="D41" s="61">
        <v>1</v>
      </c>
      <c r="E41" s="61">
        <v>2</v>
      </c>
      <c r="F41" s="60"/>
      <c r="G41" s="60"/>
      <c r="H41" s="61">
        <v>1</v>
      </c>
      <c r="I41" s="61">
        <v>1</v>
      </c>
      <c r="J41" s="61">
        <v>1</v>
      </c>
      <c r="K41" s="60"/>
      <c r="L41" s="60"/>
      <c r="M41" s="60"/>
      <c r="N41" s="60"/>
      <c r="O41" s="61">
        <v>1</v>
      </c>
      <c r="P41" s="61">
        <v>1</v>
      </c>
      <c r="Q41" s="61">
        <v>2</v>
      </c>
      <c r="R41" s="27"/>
      <c r="S41" s="28">
        <f t="shared" si="6"/>
        <v>10</v>
      </c>
      <c r="T41" s="55">
        <f t="shared" si="7"/>
        <v>0.6666666666666666</v>
      </c>
      <c r="U41" s="30">
        <f t="shared" si="8"/>
        <v>734.2143906020558</v>
      </c>
    </row>
    <row r="42" spans="17:23" ht="15">
      <c r="Q42" s="24" t="s">
        <v>63</v>
      </c>
      <c r="U42" s="12">
        <f>SUM(U38:U40)</f>
        <v>5212.922173274596</v>
      </c>
      <c r="W42">
        <f>SUM(W36:W41)</f>
        <v>3</v>
      </c>
    </row>
    <row r="44" spans="17:23" ht="15">
      <c r="Q44" s="24" t="s">
        <v>64</v>
      </c>
      <c r="U44" s="12">
        <f>SUM(U42,U34,U23,U16)</f>
        <v>75770.92511013217</v>
      </c>
      <c r="W44" s="12">
        <f>SUM(W42,W34,W23,W16)</f>
        <v>21</v>
      </c>
    </row>
    <row r="48" spans="2:21" ht="39" customHeight="1">
      <c r="B48" s="72" t="s">
        <v>59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</sheetData>
  <sheetProtection/>
  <mergeCells count="4">
    <mergeCell ref="B1:G1"/>
    <mergeCell ref="M2:O2"/>
    <mergeCell ref="O3:P3"/>
    <mergeCell ref="B48:U4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8"/>
  <sheetViews>
    <sheetView zoomScale="80" zoomScaleNormal="80" zoomScalePageLayoutView="0" workbookViewId="0" topLeftCell="B1">
      <selection activeCell="V55" sqref="V55"/>
    </sheetView>
  </sheetViews>
  <sheetFormatPr defaultColWidth="9.140625" defaultRowHeight="15"/>
  <cols>
    <col min="1" max="1" width="15.57421875" style="0" customWidth="1"/>
    <col min="2" max="2" width="30.421875" style="0" customWidth="1"/>
    <col min="3" max="18" width="4.7109375" style="0" customWidth="1"/>
    <col min="21" max="21" width="11.57421875" style="0" customWidth="1"/>
  </cols>
  <sheetData>
    <row r="1" spans="2:21" ht="15">
      <c r="B1" s="71" t="s">
        <v>44</v>
      </c>
      <c r="C1" s="71"/>
      <c r="D1" s="71"/>
      <c r="E1" s="71"/>
      <c r="F1" s="71"/>
      <c r="G1" s="71"/>
      <c r="H1" s="3"/>
      <c r="I1" s="3" t="s">
        <v>122</v>
      </c>
      <c r="J1" s="3"/>
      <c r="K1" s="3"/>
      <c r="L1" s="3"/>
      <c r="M1" s="2"/>
      <c r="N1" s="3" t="s">
        <v>46</v>
      </c>
      <c r="O1" s="3"/>
      <c r="P1" s="6"/>
      <c r="Q1" s="3"/>
      <c r="R1" s="3"/>
      <c r="S1" s="3"/>
      <c r="T1" s="3"/>
      <c r="U1" s="3"/>
    </row>
    <row r="2" spans="2:21" ht="15">
      <c r="B2" s="9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69" t="s">
        <v>47</v>
      </c>
      <c r="N2" s="69"/>
      <c r="O2" s="69"/>
      <c r="P2" s="4">
        <v>9.08</v>
      </c>
      <c r="Q2" s="4" t="s">
        <v>48</v>
      </c>
      <c r="R2" s="4"/>
      <c r="S2" s="4"/>
      <c r="T2" s="4"/>
      <c r="U2" s="4"/>
    </row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0">
        <v>0.000908</v>
      </c>
      <c r="P3" s="70"/>
      <c r="Q3" s="3" t="s">
        <v>49</v>
      </c>
      <c r="R3" s="3"/>
      <c r="S3" s="3"/>
      <c r="T3" s="3"/>
      <c r="U3" s="3"/>
    </row>
    <row r="4" spans="2:21" ht="15">
      <c r="B4" s="5"/>
      <c r="C4" s="5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</row>
    <row r="5" spans="1:23" ht="15">
      <c r="A5" s="32" t="s">
        <v>0</v>
      </c>
      <c r="B5" s="15" t="s">
        <v>65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8"/>
      <c r="S5" s="7" t="s">
        <v>51</v>
      </c>
      <c r="T5" s="7" t="s">
        <v>52</v>
      </c>
      <c r="U5" s="7" t="s">
        <v>53</v>
      </c>
      <c r="W5" s="73" t="s">
        <v>124</v>
      </c>
    </row>
    <row r="6" ht="15">
      <c r="B6" s="10" t="s">
        <v>55</v>
      </c>
    </row>
    <row r="7" spans="1:23" ht="15">
      <c r="A7" s="63" t="s">
        <v>7</v>
      </c>
      <c r="B7" s="63" t="s">
        <v>8</v>
      </c>
      <c r="C7" s="64">
        <v>6</v>
      </c>
      <c r="D7" s="64">
        <v>5</v>
      </c>
      <c r="E7" s="64">
        <v>3</v>
      </c>
      <c r="F7" s="64">
        <v>4</v>
      </c>
      <c r="G7" s="64">
        <v>4</v>
      </c>
      <c r="H7" s="64">
        <v>4</v>
      </c>
      <c r="I7" s="64">
        <v>7</v>
      </c>
      <c r="J7" s="64">
        <v>6</v>
      </c>
      <c r="K7" s="64">
        <v>6</v>
      </c>
      <c r="L7" s="64">
        <v>12</v>
      </c>
      <c r="M7" s="64">
        <v>5</v>
      </c>
      <c r="N7" s="64">
        <v>3</v>
      </c>
      <c r="O7" s="64">
        <v>5</v>
      </c>
      <c r="P7" s="64">
        <v>7</v>
      </c>
      <c r="Q7" s="65"/>
      <c r="S7" s="13">
        <f>SUM(C7:Q7)</f>
        <v>77</v>
      </c>
      <c r="T7" s="22">
        <f>S7/15</f>
        <v>5.133333333333334</v>
      </c>
      <c r="U7" s="21">
        <f>T7/0.000908</f>
        <v>5653.450807635831</v>
      </c>
      <c r="W7">
        <v>1</v>
      </c>
    </row>
    <row r="8" spans="1:23" ht="15">
      <c r="A8" s="63" t="s">
        <v>5</v>
      </c>
      <c r="B8" s="63" t="s">
        <v>66</v>
      </c>
      <c r="C8" s="64">
        <v>1</v>
      </c>
      <c r="D8" s="65"/>
      <c r="E8" s="65"/>
      <c r="F8" s="65"/>
      <c r="G8" s="65"/>
      <c r="H8" s="65"/>
      <c r="I8" s="64">
        <v>2</v>
      </c>
      <c r="J8" s="64">
        <v>2</v>
      </c>
      <c r="K8" s="65"/>
      <c r="L8" s="65"/>
      <c r="M8" s="65"/>
      <c r="N8" s="64">
        <v>1</v>
      </c>
      <c r="O8" s="65"/>
      <c r="P8" s="65"/>
      <c r="Q8" s="65"/>
      <c r="S8" s="13">
        <f aca="true" t="shared" si="0" ref="S8:S27">SUM(C8:Q8)</f>
        <v>6</v>
      </c>
      <c r="T8" s="22">
        <f aca="true" t="shared" si="1" ref="T8:T27">S8/15</f>
        <v>0.4</v>
      </c>
      <c r="U8" s="21">
        <f aca="true" t="shared" si="2" ref="U8:U27">T8/0.000908</f>
        <v>440.5286343612335</v>
      </c>
      <c r="W8">
        <v>1</v>
      </c>
    </row>
    <row r="9" spans="1:23" ht="15">
      <c r="A9" s="63" t="s">
        <v>69</v>
      </c>
      <c r="B9" s="63" t="s">
        <v>114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4">
        <v>1</v>
      </c>
      <c r="S9" s="13">
        <f t="shared" si="0"/>
        <v>1</v>
      </c>
      <c r="T9" s="22">
        <f t="shared" si="1"/>
        <v>0.06666666666666667</v>
      </c>
      <c r="U9" s="21">
        <f t="shared" si="2"/>
        <v>73.42143906020559</v>
      </c>
      <c r="W9">
        <v>1</v>
      </c>
    </row>
    <row r="10" spans="1:23" ht="15">
      <c r="A10" s="63" t="s">
        <v>5</v>
      </c>
      <c r="B10" s="63" t="s">
        <v>6</v>
      </c>
      <c r="C10" s="65"/>
      <c r="D10" s="64">
        <v>1</v>
      </c>
      <c r="E10" s="64">
        <v>1</v>
      </c>
      <c r="F10" s="64">
        <v>2</v>
      </c>
      <c r="G10" s="65"/>
      <c r="H10" s="65"/>
      <c r="I10" s="64">
        <v>5</v>
      </c>
      <c r="J10" s="64">
        <v>1</v>
      </c>
      <c r="K10" s="64">
        <v>3</v>
      </c>
      <c r="L10" s="64">
        <v>1</v>
      </c>
      <c r="M10" s="65"/>
      <c r="N10" s="64">
        <v>1</v>
      </c>
      <c r="O10" s="64">
        <v>1</v>
      </c>
      <c r="P10" s="65"/>
      <c r="Q10" s="64">
        <v>1</v>
      </c>
      <c r="S10" s="13">
        <f t="shared" si="0"/>
        <v>17</v>
      </c>
      <c r="T10" s="22">
        <f t="shared" si="1"/>
        <v>1.1333333333333333</v>
      </c>
      <c r="U10" s="21">
        <f t="shared" si="2"/>
        <v>1248.164464023495</v>
      </c>
      <c r="W10">
        <v>1</v>
      </c>
    </row>
    <row r="11" spans="1:23" ht="15">
      <c r="A11" s="63" t="s">
        <v>73</v>
      </c>
      <c r="B11" s="63" t="s">
        <v>74</v>
      </c>
      <c r="C11" s="65"/>
      <c r="D11" s="65"/>
      <c r="E11" s="64">
        <v>1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S11" s="13">
        <f t="shared" si="0"/>
        <v>1</v>
      </c>
      <c r="T11" s="22">
        <f t="shared" si="1"/>
        <v>0.06666666666666667</v>
      </c>
      <c r="U11" s="21">
        <f t="shared" si="2"/>
        <v>73.42143906020559</v>
      </c>
      <c r="W11">
        <v>1</v>
      </c>
    </row>
    <row r="12" spans="1:23" ht="15">
      <c r="A12" s="63" t="s">
        <v>73</v>
      </c>
      <c r="B12" s="63" t="s">
        <v>75</v>
      </c>
      <c r="C12" s="65"/>
      <c r="D12" s="64">
        <v>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S12" s="13">
        <f t="shared" si="0"/>
        <v>1</v>
      </c>
      <c r="T12" s="22">
        <f t="shared" si="1"/>
        <v>0.06666666666666667</v>
      </c>
      <c r="U12" s="21">
        <f t="shared" si="2"/>
        <v>73.42143906020559</v>
      </c>
      <c r="W12">
        <v>1</v>
      </c>
    </row>
    <row r="13" spans="1:23" ht="15">
      <c r="A13" s="63" t="s">
        <v>77</v>
      </c>
      <c r="B13" s="63" t="s">
        <v>78</v>
      </c>
      <c r="C13" s="64">
        <v>1</v>
      </c>
      <c r="D13" s="64">
        <v>4</v>
      </c>
      <c r="E13" s="64">
        <v>1</v>
      </c>
      <c r="F13" s="65"/>
      <c r="G13" s="65"/>
      <c r="H13" s="65"/>
      <c r="I13" s="64">
        <v>1</v>
      </c>
      <c r="J13" s="65"/>
      <c r="K13" s="64">
        <v>4</v>
      </c>
      <c r="L13" s="65"/>
      <c r="M13" s="64">
        <v>4</v>
      </c>
      <c r="N13" s="64">
        <v>2</v>
      </c>
      <c r="O13" s="64">
        <v>7</v>
      </c>
      <c r="P13" s="64">
        <v>1</v>
      </c>
      <c r="Q13" s="64">
        <v>3</v>
      </c>
      <c r="S13" s="13">
        <f t="shared" si="0"/>
        <v>28</v>
      </c>
      <c r="T13" s="22">
        <f t="shared" si="1"/>
        <v>1.8666666666666667</v>
      </c>
      <c r="U13" s="21">
        <f t="shared" si="2"/>
        <v>2055.8002936857565</v>
      </c>
      <c r="W13">
        <v>1</v>
      </c>
    </row>
    <row r="14" spans="1:23" ht="15">
      <c r="A14" s="63" t="s">
        <v>7</v>
      </c>
      <c r="B14" s="63" t="s">
        <v>115</v>
      </c>
      <c r="C14" s="65"/>
      <c r="D14" s="65"/>
      <c r="E14" s="65"/>
      <c r="F14" s="65"/>
      <c r="G14" s="65"/>
      <c r="H14" s="65"/>
      <c r="I14" s="64">
        <v>1</v>
      </c>
      <c r="J14" s="65"/>
      <c r="K14" s="65"/>
      <c r="L14" s="65"/>
      <c r="M14" s="65"/>
      <c r="N14" s="65"/>
      <c r="O14" s="65"/>
      <c r="P14" s="65"/>
      <c r="Q14" s="65"/>
      <c r="S14" s="13">
        <f t="shared" si="0"/>
        <v>1</v>
      </c>
      <c r="T14" s="22">
        <f t="shared" si="1"/>
        <v>0.06666666666666667</v>
      </c>
      <c r="U14" s="21">
        <f t="shared" si="2"/>
        <v>73.42143906020559</v>
      </c>
      <c r="W14">
        <v>1</v>
      </c>
    </row>
    <row r="15" spans="1:23" ht="15">
      <c r="A15" s="63" t="s">
        <v>67</v>
      </c>
      <c r="B15" s="63" t="s">
        <v>68</v>
      </c>
      <c r="C15" s="65"/>
      <c r="D15" s="65"/>
      <c r="E15" s="65"/>
      <c r="F15" s="64">
        <v>1</v>
      </c>
      <c r="G15" s="65"/>
      <c r="H15" s="65"/>
      <c r="I15" s="64">
        <v>1</v>
      </c>
      <c r="J15" s="65"/>
      <c r="K15" s="65"/>
      <c r="L15" s="65"/>
      <c r="M15" s="65"/>
      <c r="N15" s="64">
        <v>1</v>
      </c>
      <c r="O15" s="65"/>
      <c r="P15" s="65"/>
      <c r="Q15" s="65"/>
      <c r="S15" s="13">
        <f t="shared" si="0"/>
        <v>3</v>
      </c>
      <c r="T15" s="22">
        <f t="shared" si="1"/>
        <v>0.2</v>
      </c>
      <c r="U15" s="21">
        <f t="shared" si="2"/>
        <v>220.26431718061676</v>
      </c>
      <c r="W15">
        <v>1</v>
      </c>
    </row>
    <row r="16" spans="1:21" ht="15">
      <c r="A16" s="63" t="s">
        <v>5</v>
      </c>
      <c r="B16" s="63" t="s">
        <v>113</v>
      </c>
      <c r="C16" s="65"/>
      <c r="D16" s="65"/>
      <c r="E16" s="65"/>
      <c r="F16" s="65"/>
      <c r="G16" s="65"/>
      <c r="H16" s="65"/>
      <c r="I16" s="65"/>
      <c r="J16" s="65"/>
      <c r="K16" s="64">
        <v>1</v>
      </c>
      <c r="L16" s="65"/>
      <c r="M16" s="65"/>
      <c r="N16" s="64">
        <v>1</v>
      </c>
      <c r="O16" s="65"/>
      <c r="P16" s="65"/>
      <c r="Q16" s="65"/>
      <c r="S16" s="13">
        <f t="shared" si="0"/>
        <v>2</v>
      </c>
      <c r="T16" s="22">
        <f t="shared" si="1"/>
        <v>0.13333333333333333</v>
      </c>
      <c r="U16" s="21">
        <f t="shared" si="2"/>
        <v>146.84287812041117</v>
      </c>
    </row>
    <row r="17" spans="1:23" ht="15">
      <c r="A17" s="63" t="s">
        <v>3</v>
      </c>
      <c r="B17" s="63" t="s">
        <v>4</v>
      </c>
      <c r="C17" s="64">
        <v>37</v>
      </c>
      <c r="D17" s="64">
        <v>47</v>
      </c>
      <c r="E17" s="64">
        <v>16</v>
      </c>
      <c r="F17" s="64">
        <v>8</v>
      </c>
      <c r="G17" s="65"/>
      <c r="H17" s="64">
        <v>26</v>
      </c>
      <c r="I17" s="64">
        <v>32</v>
      </c>
      <c r="J17" s="64">
        <v>107</v>
      </c>
      <c r="K17" s="64">
        <v>66</v>
      </c>
      <c r="L17" s="64">
        <v>45</v>
      </c>
      <c r="M17" s="64">
        <v>12</v>
      </c>
      <c r="N17" s="64">
        <v>50</v>
      </c>
      <c r="O17" s="64">
        <v>16</v>
      </c>
      <c r="P17" s="64">
        <v>1</v>
      </c>
      <c r="Q17" s="64">
        <v>1</v>
      </c>
      <c r="S17" s="13">
        <f t="shared" si="0"/>
        <v>464</v>
      </c>
      <c r="T17" s="22">
        <f t="shared" si="1"/>
        <v>30.933333333333334</v>
      </c>
      <c r="U17" s="21">
        <f t="shared" si="2"/>
        <v>34067.54772393539</v>
      </c>
      <c r="W17">
        <v>1</v>
      </c>
    </row>
    <row r="18" spans="1:23" ht="15">
      <c r="A18" s="63" t="s">
        <v>71</v>
      </c>
      <c r="B18" s="63" t="s">
        <v>72</v>
      </c>
      <c r="C18" s="64">
        <v>1</v>
      </c>
      <c r="D18" s="65"/>
      <c r="E18" s="64">
        <v>1</v>
      </c>
      <c r="F18" s="65"/>
      <c r="G18" s="65"/>
      <c r="H18" s="64">
        <v>1</v>
      </c>
      <c r="I18" s="65"/>
      <c r="J18" s="65"/>
      <c r="K18" s="65"/>
      <c r="L18" s="65"/>
      <c r="M18" s="65"/>
      <c r="N18" s="65"/>
      <c r="O18" s="64">
        <v>1</v>
      </c>
      <c r="P18" s="65"/>
      <c r="Q18" s="65"/>
      <c r="S18" s="13">
        <f t="shared" si="0"/>
        <v>4</v>
      </c>
      <c r="T18" s="22">
        <f t="shared" si="1"/>
        <v>0.26666666666666666</v>
      </c>
      <c r="U18" s="21">
        <f t="shared" si="2"/>
        <v>293.68575624082234</v>
      </c>
      <c r="W18">
        <v>1</v>
      </c>
    </row>
    <row r="19" spans="1:23" ht="15">
      <c r="A19" s="63" t="s">
        <v>69</v>
      </c>
      <c r="B19" s="63" t="s">
        <v>70</v>
      </c>
      <c r="C19" s="65"/>
      <c r="D19" s="65"/>
      <c r="E19" s="65"/>
      <c r="F19" s="65"/>
      <c r="G19" s="65"/>
      <c r="H19" s="64">
        <v>1</v>
      </c>
      <c r="I19" s="65"/>
      <c r="J19" s="65"/>
      <c r="K19" s="65"/>
      <c r="L19" s="64">
        <v>1</v>
      </c>
      <c r="M19" s="65"/>
      <c r="N19" s="65"/>
      <c r="O19" s="64">
        <v>1</v>
      </c>
      <c r="P19" s="65"/>
      <c r="Q19" s="65"/>
      <c r="S19" s="13">
        <f t="shared" si="0"/>
        <v>3</v>
      </c>
      <c r="T19" s="22">
        <f t="shared" si="1"/>
        <v>0.2</v>
      </c>
      <c r="U19" s="21">
        <f t="shared" si="2"/>
        <v>220.26431718061676</v>
      </c>
      <c r="W19">
        <v>1</v>
      </c>
    </row>
    <row r="20" spans="1:23" ht="15">
      <c r="A20" s="63" t="s">
        <v>73</v>
      </c>
      <c r="B20" s="63" t="s">
        <v>76</v>
      </c>
      <c r="C20" s="65"/>
      <c r="D20" s="65"/>
      <c r="E20" s="65"/>
      <c r="F20" s="65"/>
      <c r="G20" s="65"/>
      <c r="H20" s="64">
        <v>1</v>
      </c>
      <c r="I20" s="65"/>
      <c r="J20" s="64">
        <v>1</v>
      </c>
      <c r="K20" s="65"/>
      <c r="L20" s="65"/>
      <c r="M20" s="65"/>
      <c r="N20" s="65"/>
      <c r="O20" s="65"/>
      <c r="P20" s="65"/>
      <c r="Q20" s="65"/>
      <c r="S20" s="13">
        <f t="shared" si="0"/>
        <v>2</v>
      </c>
      <c r="T20" s="22">
        <f t="shared" si="1"/>
        <v>0.13333333333333333</v>
      </c>
      <c r="U20" s="21">
        <f t="shared" si="2"/>
        <v>146.84287812041117</v>
      </c>
      <c r="W20">
        <v>1</v>
      </c>
    </row>
    <row r="21" spans="1:23" ht="15">
      <c r="A21" s="63" t="s">
        <v>84</v>
      </c>
      <c r="B21" s="63" t="s">
        <v>85</v>
      </c>
      <c r="C21" s="65"/>
      <c r="D21" s="64">
        <v>3</v>
      </c>
      <c r="E21" s="64">
        <v>1</v>
      </c>
      <c r="F21" s="64">
        <v>1</v>
      </c>
      <c r="G21" s="65"/>
      <c r="H21" s="64">
        <v>1</v>
      </c>
      <c r="I21" s="64">
        <v>1</v>
      </c>
      <c r="J21" s="65"/>
      <c r="K21" s="65"/>
      <c r="L21" s="64">
        <v>1</v>
      </c>
      <c r="M21" s="65"/>
      <c r="N21" s="65"/>
      <c r="O21" s="65"/>
      <c r="P21" s="65"/>
      <c r="Q21" s="65"/>
      <c r="S21" s="13">
        <f t="shared" si="0"/>
        <v>8</v>
      </c>
      <c r="T21" s="22">
        <f t="shared" si="1"/>
        <v>0.5333333333333333</v>
      </c>
      <c r="U21" s="21">
        <f t="shared" si="2"/>
        <v>587.3715124816447</v>
      </c>
      <c r="W21">
        <v>1</v>
      </c>
    </row>
    <row r="22" spans="1:23" ht="15">
      <c r="A22" s="63" t="s">
        <v>11</v>
      </c>
      <c r="B22" s="63" t="s">
        <v>13</v>
      </c>
      <c r="C22" s="64">
        <v>11</v>
      </c>
      <c r="D22" s="64">
        <v>9</v>
      </c>
      <c r="E22" s="64">
        <v>9</v>
      </c>
      <c r="F22" s="64">
        <v>1</v>
      </c>
      <c r="G22" s="65"/>
      <c r="H22" s="64">
        <v>11</v>
      </c>
      <c r="I22" s="64">
        <v>12</v>
      </c>
      <c r="J22" s="64">
        <v>3</v>
      </c>
      <c r="K22" s="64">
        <v>14</v>
      </c>
      <c r="L22" s="64">
        <v>1</v>
      </c>
      <c r="M22" s="64">
        <v>10</v>
      </c>
      <c r="N22" s="64">
        <v>1</v>
      </c>
      <c r="O22" s="64">
        <v>11</v>
      </c>
      <c r="P22" s="65"/>
      <c r="Q22" s="65"/>
      <c r="S22" s="13">
        <f t="shared" si="0"/>
        <v>93</v>
      </c>
      <c r="T22" s="22">
        <f t="shared" si="1"/>
        <v>6.2</v>
      </c>
      <c r="U22" s="21">
        <f t="shared" si="2"/>
        <v>6828.19383259912</v>
      </c>
      <c r="W22">
        <v>1</v>
      </c>
    </row>
    <row r="23" spans="1:23" ht="15">
      <c r="A23" s="63" t="s">
        <v>11</v>
      </c>
      <c r="B23" s="63" t="s">
        <v>83</v>
      </c>
      <c r="C23" s="64">
        <v>1</v>
      </c>
      <c r="D23" s="65"/>
      <c r="E23" s="65"/>
      <c r="F23" s="65"/>
      <c r="G23" s="65"/>
      <c r="H23" s="64">
        <v>1</v>
      </c>
      <c r="I23" s="64">
        <v>1</v>
      </c>
      <c r="J23" s="65"/>
      <c r="K23" s="65"/>
      <c r="L23" s="65"/>
      <c r="M23" s="65"/>
      <c r="N23" s="64">
        <v>1</v>
      </c>
      <c r="O23" s="65"/>
      <c r="P23" s="65"/>
      <c r="Q23" s="65"/>
      <c r="S23" s="13">
        <f t="shared" si="0"/>
        <v>4</v>
      </c>
      <c r="T23" s="22">
        <f t="shared" si="1"/>
        <v>0.26666666666666666</v>
      </c>
      <c r="U23" s="21">
        <f t="shared" si="2"/>
        <v>293.68575624082234</v>
      </c>
      <c r="W23">
        <v>1</v>
      </c>
    </row>
    <row r="24" spans="1:23" ht="15">
      <c r="A24" s="63" t="s">
        <v>81</v>
      </c>
      <c r="B24" s="63" t="s">
        <v>82</v>
      </c>
      <c r="C24" s="64">
        <v>1</v>
      </c>
      <c r="D24" s="64">
        <v>1</v>
      </c>
      <c r="E24" s="65"/>
      <c r="F24" s="64">
        <v>2</v>
      </c>
      <c r="G24" s="64">
        <v>1</v>
      </c>
      <c r="H24" s="64">
        <v>1</v>
      </c>
      <c r="I24" s="64">
        <v>1</v>
      </c>
      <c r="J24" s="65"/>
      <c r="K24" s="64">
        <v>1</v>
      </c>
      <c r="L24" s="64">
        <v>1</v>
      </c>
      <c r="M24" s="64">
        <v>4</v>
      </c>
      <c r="N24" s="64">
        <v>2</v>
      </c>
      <c r="O24" s="65"/>
      <c r="P24" s="65"/>
      <c r="Q24" s="64">
        <v>1</v>
      </c>
      <c r="S24" s="13">
        <f t="shared" si="0"/>
        <v>16</v>
      </c>
      <c r="T24" s="22">
        <f t="shared" si="1"/>
        <v>1.0666666666666667</v>
      </c>
      <c r="U24" s="21">
        <f t="shared" si="2"/>
        <v>1174.7430249632894</v>
      </c>
      <c r="W24">
        <v>1</v>
      </c>
    </row>
    <row r="25" spans="1:23" ht="15">
      <c r="A25" s="63" t="s">
        <v>79</v>
      </c>
      <c r="B25" s="63" t="s">
        <v>80</v>
      </c>
      <c r="C25" s="65"/>
      <c r="D25" s="65"/>
      <c r="E25" s="65"/>
      <c r="F25" s="65"/>
      <c r="G25" s="65"/>
      <c r="H25" s="65"/>
      <c r="I25" s="64">
        <v>1</v>
      </c>
      <c r="J25" s="65"/>
      <c r="K25" s="65"/>
      <c r="L25" s="65"/>
      <c r="M25" s="65"/>
      <c r="N25" s="65"/>
      <c r="O25" s="65"/>
      <c r="P25" s="65"/>
      <c r="Q25" s="65"/>
      <c r="S25" s="13">
        <f t="shared" si="0"/>
        <v>1</v>
      </c>
      <c r="T25" s="22">
        <f t="shared" si="1"/>
        <v>0.06666666666666667</v>
      </c>
      <c r="U25" s="21">
        <f t="shared" si="2"/>
        <v>73.42143906020559</v>
      </c>
      <c r="W25">
        <v>1</v>
      </c>
    </row>
    <row r="26" spans="1:23" ht="15">
      <c r="A26" s="63" t="s">
        <v>84</v>
      </c>
      <c r="B26" s="63" t="s">
        <v>116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4">
        <v>1</v>
      </c>
      <c r="N26" s="65"/>
      <c r="O26" s="65"/>
      <c r="P26" s="65"/>
      <c r="Q26" s="65"/>
      <c r="S26" s="13">
        <f t="shared" si="0"/>
        <v>1</v>
      </c>
      <c r="T26" s="22">
        <f t="shared" si="1"/>
        <v>0.06666666666666667</v>
      </c>
      <c r="U26" s="21">
        <f t="shared" si="2"/>
        <v>73.42143906020559</v>
      </c>
      <c r="W26">
        <v>1</v>
      </c>
    </row>
    <row r="27" spans="1:23" ht="15">
      <c r="A27" s="63" t="s">
        <v>9</v>
      </c>
      <c r="B27" s="63" t="s">
        <v>10</v>
      </c>
      <c r="C27" s="65"/>
      <c r="D27" s="65"/>
      <c r="E27" s="64">
        <v>3</v>
      </c>
      <c r="F27" s="64">
        <v>1</v>
      </c>
      <c r="G27" s="65"/>
      <c r="H27" s="65"/>
      <c r="I27" s="64">
        <v>3</v>
      </c>
      <c r="J27" s="64">
        <v>2</v>
      </c>
      <c r="K27" s="64">
        <v>1</v>
      </c>
      <c r="L27" s="65"/>
      <c r="M27" s="64">
        <v>2</v>
      </c>
      <c r="N27" s="64">
        <v>2</v>
      </c>
      <c r="O27" s="64">
        <v>3</v>
      </c>
      <c r="P27" s="65"/>
      <c r="Q27" s="65"/>
      <c r="S27" s="13">
        <f t="shared" si="0"/>
        <v>17</v>
      </c>
      <c r="T27" s="22">
        <f t="shared" si="1"/>
        <v>1.1333333333333333</v>
      </c>
      <c r="U27" s="21">
        <f t="shared" si="2"/>
        <v>1248.164464023495</v>
      </c>
      <c r="W27">
        <v>1</v>
      </c>
    </row>
    <row r="28" spans="2:23" ht="15">
      <c r="B28" s="16"/>
      <c r="C28" s="1"/>
      <c r="D28" s="17"/>
      <c r="E28" s="1"/>
      <c r="F28" s="1"/>
      <c r="G28" s="1"/>
      <c r="H28" s="1"/>
      <c r="I28" s="17"/>
      <c r="J28" s="1"/>
      <c r="K28" s="1"/>
      <c r="L28" s="1"/>
      <c r="M28" s="1"/>
      <c r="N28" s="1"/>
      <c r="O28" s="1"/>
      <c r="P28" s="1"/>
      <c r="Q28" s="24" t="s">
        <v>60</v>
      </c>
      <c r="U28" s="12">
        <f>SUM(U7:U27)</f>
        <v>55066.0792951542</v>
      </c>
      <c r="W28">
        <f>SUM(W7:W27)</f>
        <v>20</v>
      </c>
    </row>
    <row r="29" ht="15">
      <c r="B29" s="11" t="s">
        <v>56</v>
      </c>
    </row>
    <row r="30" spans="1:23" ht="15">
      <c r="A30" s="63" t="s">
        <v>102</v>
      </c>
      <c r="B30" s="63" t="s">
        <v>103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4">
        <v>1</v>
      </c>
      <c r="O30" s="64">
        <v>2</v>
      </c>
      <c r="P30" s="13"/>
      <c r="Q30" s="13"/>
      <c r="S30" s="13">
        <f>SUM(C30:Q30)</f>
        <v>3</v>
      </c>
      <c r="T30" s="22">
        <f aca="true" t="shared" si="3" ref="T30:T42">S30/15</f>
        <v>0.2</v>
      </c>
      <c r="U30" s="21">
        <f aca="true" t="shared" si="4" ref="U30:U42">T30/0.000908</f>
        <v>220.26431718061676</v>
      </c>
      <c r="W30">
        <v>1</v>
      </c>
    </row>
    <row r="31" spans="1:23" ht="15">
      <c r="A31" s="63" t="s">
        <v>96</v>
      </c>
      <c r="B31" s="63" t="s">
        <v>97</v>
      </c>
      <c r="C31" s="65"/>
      <c r="D31" s="65"/>
      <c r="E31" s="65"/>
      <c r="F31" s="65"/>
      <c r="G31" s="65"/>
      <c r="H31" s="65"/>
      <c r="I31" s="65"/>
      <c r="J31" s="64">
        <v>1</v>
      </c>
      <c r="K31" s="65"/>
      <c r="L31" s="65"/>
      <c r="M31" s="65"/>
      <c r="N31" s="65"/>
      <c r="O31" s="65"/>
      <c r="P31" s="13"/>
      <c r="Q31" s="13"/>
      <c r="S31" s="13">
        <f aca="true" t="shared" si="5" ref="S31:S42">SUM(C31:Q31)</f>
        <v>1</v>
      </c>
      <c r="T31" s="22">
        <f t="shared" si="3"/>
        <v>0.06666666666666667</v>
      </c>
      <c r="U31" s="21">
        <f t="shared" si="4"/>
        <v>73.42143906020559</v>
      </c>
      <c r="W31">
        <v>1</v>
      </c>
    </row>
    <row r="32" spans="1:23" ht="15">
      <c r="A32" s="63" t="s">
        <v>35</v>
      </c>
      <c r="B32" s="63" t="s">
        <v>36</v>
      </c>
      <c r="C32" s="65"/>
      <c r="D32" s="65"/>
      <c r="E32" s="65"/>
      <c r="F32" s="65"/>
      <c r="G32" s="64">
        <v>1</v>
      </c>
      <c r="H32" s="65"/>
      <c r="I32" s="64">
        <v>2</v>
      </c>
      <c r="J32" s="65"/>
      <c r="K32" s="64">
        <v>1</v>
      </c>
      <c r="L32" s="65"/>
      <c r="M32" s="64">
        <v>1</v>
      </c>
      <c r="N32" s="65"/>
      <c r="O32" s="65"/>
      <c r="P32" s="13"/>
      <c r="Q32" s="13"/>
      <c r="S32" s="13">
        <f t="shared" si="5"/>
        <v>5</v>
      </c>
      <c r="T32" s="22">
        <f t="shared" si="3"/>
        <v>0.3333333333333333</v>
      </c>
      <c r="U32" s="21">
        <f t="shared" si="4"/>
        <v>367.1071953010279</v>
      </c>
      <c r="W32">
        <v>1</v>
      </c>
    </row>
    <row r="33" spans="1:23" ht="15">
      <c r="A33" s="63" t="s">
        <v>104</v>
      </c>
      <c r="B33" s="63" t="s">
        <v>105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4">
        <v>1</v>
      </c>
      <c r="N33" s="65"/>
      <c r="O33" s="65"/>
      <c r="P33" s="13"/>
      <c r="Q33" s="13"/>
      <c r="S33" s="13">
        <f t="shared" si="5"/>
        <v>1</v>
      </c>
      <c r="T33" s="22">
        <f t="shared" si="3"/>
        <v>0.06666666666666667</v>
      </c>
      <c r="U33" s="21">
        <f t="shared" si="4"/>
        <v>73.42143906020559</v>
      </c>
      <c r="W33">
        <v>1</v>
      </c>
    </row>
    <row r="34" spans="1:23" ht="15">
      <c r="A34" s="63" t="s">
        <v>92</v>
      </c>
      <c r="B34" s="63" t="s">
        <v>93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4">
        <v>1</v>
      </c>
      <c r="O34" s="65"/>
      <c r="P34" s="13"/>
      <c r="Q34" s="13"/>
      <c r="S34" s="13">
        <f t="shared" si="5"/>
        <v>1</v>
      </c>
      <c r="T34" s="22">
        <f t="shared" si="3"/>
        <v>0.06666666666666667</v>
      </c>
      <c r="U34" s="21">
        <f t="shared" si="4"/>
        <v>73.42143906020559</v>
      </c>
      <c r="W34">
        <v>1</v>
      </c>
    </row>
    <row r="35" spans="1:23" ht="15">
      <c r="A35" s="63" t="s">
        <v>37</v>
      </c>
      <c r="B35" s="63" t="s">
        <v>120</v>
      </c>
      <c r="C35" s="65"/>
      <c r="D35" s="65"/>
      <c r="E35" s="65"/>
      <c r="F35" s="65"/>
      <c r="G35" s="65"/>
      <c r="H35" s="65"/>
      <c r="I35" s="65"/>
      <c r="J35" s="65"/>
      <c r="K35" s="65"/>
      <c r="L35" s="64">
        <v>1</v>
      </c>
      <c r="M35" s="65"/>
      <c r="N35" s="65"/>
      <c r="O35" s="65"/>
      <c r="P35" s="13"/>
      <c r="Q35" s="13"/>
      <c r="S35" s="13">
        <f t="shared" si="5"/>
        <v>1</v>
      </c>
      <c r="T35" s="22">
        <f t="shared" si="3"/>
        <v>0.06666666666666667</v>
      </c>
      <c r="U35" s="21">
        <f t="shared" si="4"/>
        <v>73.42143906020559</v>
      </c>
      <c r="W35">
        <v>1</v>
      </c>
    </row>
    <row r="36" spans="1:21" ht="15">
      <c r="A36" s="63" t="s">
        <v>1</v>
      </c>
      <c r="B36" s="63" t="s">
        <v>91</v>
      </c>
      <c r="C36" s="65"/>
      <c r="D36" s="64">
        <v>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13"/>
      <c r="Q36" s="13"/>
      <c r="S36" s="13">
        <f t="shared" si="5"/>
        <v>1</v>
      </c>
      <c r="T36" s="22">
        <f t="shared" si="3"/>
        <v>0.06666666666666667</v>
      </c>
      <c r="U36" s="21">
        <f t="shared" si="4"/>
        <v>73.42143906020559</v>
      </c>
    </row>
    <row r="37" spans="1:38" ht="15">
      <c r="A37" s="63" t="s">
        <v>98</v>
      </c>
      <c r="B37" s="63" t="s">
        <v>99</v>
      </c>
      <c r="C37" s="65"/>
      <c r="D37" s="65"/>
      <c r="E37" s="64">
        <v>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3"/>
      <c r="Q37" s="13"/>
      <c r="S37" s="13">
        <f t="shared" si="5"/>
        <v>1</v>
      </c>
      <c r="T37" s="22">
        <f t="shared" si="3"/>
        <v>0.06666666666666667</v>
      </c>
      <c r="U37" s="21">
        <f t="shared" si="4"/>
        <v>73.42143906020559</v>
      </c>
      <c r="W37">
        <v>1</v>
      </c>
      <c r="AK37" s="62"/>
      <c r="AL37" s="62"/>
    </row>
    <row r="38" spans="1:38" ht="15">
      <c r="A38" s="63" t="s">
        <v>33</v>
      </c>
      <c r="B38" s="63" t="s">
        <v>34</v>
      </c>
      <c r="C38" s="64">
        <v>3</v>
      </c>
      <c r="D38" s="64">
        <v>9</v>
      </c>
      <c r="E38" s="64">
        <v>4</v>
      </c>
      <c r="F38" s="64">
        <v>3</v>
      </c>
      <c r="G38" s="64">
        <v>1</v>
      </c>
      <c r="H38" s="64">
        <v>7</v>
      </c>
      <c r="I38" s="64">
        <v>15</v>
      </c>
      <c r="J38" s="64">
        <v>9</v>
      </c>
      <c r="K38" s="64">
        <v>16</v>
      </c>
      <c r="L38" s="64">
        <v>9</v>
      </c>
      <c r="M38" s="64">
        <v>7</v>
      </c>
      <c r="N38" s="64">
        <v>19</v>
      </c>
      <c r="O38" s="64">
        <v>20</v>
      </c>
      <c r="P38" s="13"/>
      <c r="Q38" s="13"/>
      <c r="S38" s="13">
        <f t="shared" si="5"/>
        <v>122</v>
      </c>
      <c r="T38" s="22">
        <f t="shared" si="3"/>
        <v>8.133333333333333</v>
      </c>
      <c r="U38" s="21">
        <f t="shared" si="4"/>
        <v>8957.41556534508</v>
      </c>
      <c r="W38">
        <v>1</v>
      </c>
      <c r="AK38" s="62"/>
      <c r="AL38" s="62"/>
    </row>
    <row r="39" spans="1:38" ht="15">
      <c r="A39" s="63" t="s">
        <v>94</v>
      </c>
      <c r="B39" s="63" t="s">
        <v>95</v>
      </c>
      <c r="C39" s="65"/>
      <c r="D39" s="65"/>
      <c r="E39" s="65"/>
      <c r="F39" s="65"/>
      <c r="G39" s="65"/>
      <c r="H39" s="65"/>
      <c r="I39" s="65"/>
      <c r="J39" s="65"/>
      <c r="K39" s="65"/>
      <c r="L39" s="64">
        <v>1</v>
      </c>
      <c r="M39" s="65"/>
      <c r="N39" s="65"/>
      <c r="O39" s="65"/>
      <c r="P39" s="13"/>
      <c r="Q39" s="13"/>
      <c r="S39" s="13">
        <f t="shared" si="5"/>
        <v>1</v>
      </c>
      <c r="T39" s="22">
        <f t="shared" si="3"/>
        <v>0.06666666666666667</v>
      </c>
      <c r="U39" s="21">
        <f t="shared" si="4"/>
        <v>73.42143906020559</v>
      </c>
      <c r="W39">
        <v>1</v>
      </c>
      <c r="AK39" s="62"/>
      <c r="AL39" s="62"/>
    </row>
    <row r="40" spans="1:38" ht="15">
      <c r="A40" s="63" t="s">
        <v>100</v>
      </c>
      <c r="B40" s="63" t="s">
        <v>101</v>
      </c>
      <c r="C40" s="65"/>
      <c r="D40" s="64">
        <v>2</v>
      </c>
      <c r="E40" s="65"/>
      <c r="F40" s="65"/>
      <c r="G40" s="65"/>
      <c r="H40" s="64">
        <v>1</v>
      </c>
      <c r="I40" s="64">
        <v>1</v>
      </c>
      <c r="J40" s="65"/>
      <c r="K40" s="65"/>
      <c r="L40" s="65"/>
      <c r="M40" s="65"/>
      <c r="N40" s="64">
        <v>1</v>
      </c>
      <c r="O40" s="65"/>
      <c r="P40" s="13"/>
      <c r="Q40" s="13"/>
      <c r="S40" s="13">
        <f t="shared" si="5"/>
        <v>5</v>
      </c>
      <c r="T40" s="22">
        <f t="shared" si="3"/>
        <v>0.3333333333333333</v>
      </c>
      <c r="U40" s="21">
        <f t="shared" si="4"/>
        <v>367.1071953010279</v>
      </c>
      <c r="W40">
        <v>1</v>
      </c>
      <c r="AK40" s="62"/>
      <c r="AL40" s="62"/>
    </row>
    <row r="41" spans="1:38" ht="15">
      <c r="A41" s="63" t="s">
        <v>106</v>
      </c>
      <c r="B41" s="63" t="s">
        <v>107</v>
      </c>
      <c r="C41" s="65"/>
      <c r="D41" s="65"/>
      <c r="E41" s="65"/>
      <c r="F41" s="65"/>
      <c r="G41" s="65"/>
      <c r="H41" s="65"/>
      <c r="I41" s="65"/>
      <c r="J41" s="65"/>
      <c r="K41" s="64">
        <v>1</v>
      </c>
      <c r="L41" s="65"/>
      <c r="M41" s="65"/>
      <c r="N41" s="65"/>
      <c r="O41" s="64">
        <v>2</v>
      </c>
      <c r="P41" s="13"/>
      <c r="Q41" s="13"/>
      <c r="S41" s="13">
        <f t="shared" si="5"/>
        <v>3</v>
      </c>
      <c r="T41" s="22">
        <f t="shared" si="3"/>
        <v>0.2</v>
      </c>
      <c r="U41" s="21">
        <f t="shared" si="4"/>
        <v>220.26431718061676</v>
      </c>
      <c r="W41">
        <v>1</v>
      </c>
      <c r="AK41" s="62"/>
      <c r="AL41" s="62"/>
    </row>
    <row r="42" spans="1:38" ht="15">
      <c r="A42" s="63" t="s">
        <v>31</v>
      </c>
      <c r="B42" s="63" t="s">
        <v>32</v>
      </c>
      <c r="C42" s="64">
        <v>1</v>
      </c>
      <c r="D42" s="64">
        <v>2</v>
      </c>
      <c r="E42" s="65"/>
      <c r="F42" s="64">
        <v>1</v>
      </c>
      <c r="G42" s="65"/>
      <c r="H42" s="64">
        <v>2</v>
      </c>
      <c r="I42" s="64">
        <v>3</v>
      </c>
      <c r="J42" s="65"/>
      <c r="K42" s="64">
        <v>2</v>
      </c>
      <c r="L42" s="64">
        <v>1</v>
      </c>
      <c r="M42" s="64">
        <v>1</v>
      </c>
      <c r="N42" s="65"/>
      <c r="O42" s="64">
        <v>1</v>
      </c>
      <c r="P42" s="13"/>
      <c r="Q42" s="13"/>
      <c r="S42" s="13">
        <f t="shared" si="5"/>
        <v>14</v>
      </c>
      <c r="T42" s="22">
        <f t="shared" si="3"/>
        <v>0.9333333333333333</v>
      </c>
      <c r="U42" s="21">
        <f t="shared" si="4"/>
        <v>1027.9001468428783</v>
      </c>
      <c r="W42">
        <v>1</v>
      </c>
      <c r="AK42" s="62"/>
      <c r="AL42" s="62"/>
    </row>
    <row r="43" spans="17:38" ht="15">
      <c r="Q43" s="24" t="s">
        <v>61</v>
      </c>
      <c r="U43" s="12">
        <f>SUM(U30:U42)</f>
        <v>11674.008810572688</v>
      </c>
      <c r="W43">
        <f>SUM(W30:W42)</f>
        <v>12</v>
      </c>
      <c r="AK43" s="62"/>
      <c r="AL43" s="62"/>
    </row>
    <row r="44" spans="2:38" ht="15">
      <c r="B44" s="11" t="s">
        <v>57</v>
      </c>
      <c r="AK44" s="62"/>
      <c r="AL44" s="62"/>
    </row>
    <row r="45" spans="1:38" ht="15">
      <c r="A45" s="66" t="s">
        <v>25</v>
      </c>
      <c r="B45" s="66" t="s">
        <v>26</v>
      </c>
      <c r="C45" s="68">
        <v>1</v>
      </c>
      <c r="D45" s="67"/>
      <c r="E45" s="67"/>
      <c r="F45" s="68">
        <v>1</v>
      </c>
      <c r="G45" s="68">
        <v>1</v>
      </c>
      <c r="H45" s="67"/>
      <c r="I45" s="67"/>
      <c r="J45" s="67"/>
      <c r="K45" s="67"/>
      <c r="L45" s="67"/>
      <c r="M45" s="67"/>
      <c r="N45" s="67"/>
      <c r="O45" s="68">
        <v>1</v>
      </c>
      <c r="P45" s="68">
        <v>2</v>
      </c>
      <c r="Q45" s="68">
        <v>1</v>
      </c>
      <c r="R45" s="27"/>
      <c r="S45" s="28">
        <f>SUM(C45:Q45)</f>
        <v>7</v>
      </c>
      <c r="T45" s="29">
        <f aca="true" t="shared" si="6" ref="T45:T52">S45/15</f>
        <v>0.4666666666666667</v>
      </c>
      <c r="U45" s="30">
        <f aca="true" t="shared" si="7" ref="U45:U52">T45/0.000908</f>
        <v>513.9500734214391</v>
      </c>
      <c r="AK45" s="62"/>
      <c r="AL45" s="62"/>
    </row>
    <row r="46" spans="1:38" ht="15">
      <c r="A46" s="63" t="s">
        <v>22</v>
      </c>
      <c r="B46" s="63" t="s">
        <v>23</v>
      </c>
      <c r="C46" s="65"/>
      <c r="D46" s="64">
        <v>14</v>
      </c>
      <c r="E46" s="64">
        <v>3</v>
      </c>
      <c r="F46" s="65"/>
      <c r="G46" s="65"/>
      <c r="H46" s="64">
        <v>6</v>
      </c>
      <c r="I46" s="64">
        <v>10</v>
      </c>
      <c r="J46" s="64">
        <v>4</v>
      </c>
      <c r="K46" s="64">
        <v>4</v>
      </c>
      <c r="L46" s="65"/>
      <c r="M46" s="64">
        <v>2</v>
      </c>
      <c r="N46" s="64">
        <v>5</v>
      </c>
      <c r="O46" s="64">
        <v>6</v>
      </c>
      <c r="P46" s="65"/>
      <c r="Q46" s="65"/>
      <c r="S46" s="13">
        <f aca="true" t="shared" si="8" ref="S46:S52">SUM(C46:Q46)</f>
        <v>54</v>
      </c>
      <c r="T46" s="22">
        <f t="shared" si="6"/>
        <v>3.6</v>
      </c>
      <c r="U46" s="21">
        <f t="shared" si="7"/>
        <v>3964.7577092511015</v>
      </c>
      <c r="W46">
        <v>1</v>
      </c>
      <c r="AK46" s="62"/>
      <c r="AL46" s="62"/>
    </row>
    <row r="47" spans="1:38" ht="15">
      <c r="A47" s="63" t="s">
        <v>1</v>
      </c>
      <c r="B47" s="63" t="s">
        <v>117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4">
        <v>1</v>
      </c>
      <c r="S47" s="13">
        <f t="shared" si="8"/>
        <v>1</v>
      </c>
      <c r="T47" s="22">
        <f t="shared" si="6"/>
        <v>0.06666666666666667</v>
      </c>
      <c r="U47" s="21">
        <f t="shared" si="7"/>
        <v>73.42143906020559</v>
      </c>
      <c r="W47">
        <v>1</v>
      </c>
      <c r="AK47" s="62"/>
      <c r="AL47" s="62"/>
    </row>
    <row r="48" spans="1:38" ht="15">
      <c r="A48" s="66" t="s">
        <v>27</v>
      </c>
      <c r="B48" s="66" t="s">
        <v>28</v>
      </c>
      <c r="C48" s="68">
        <v>3</v>
      </c>
      <c r="D48" s="68">
        <v>2</v>
      </c>
      <c r="E48" s="68">
        <v>3</v>
      </c>
      <c r="F48" s="68">
        <v>2</v>
      </c>
      <c r="G48" s="68">
        <v>3</v>
      </c>
      <c r="H48" s="68">
        <v>6</v>
      </c>
      <c r="I48" s="68">
        <v>2</v>
      </c>
      <c r="J48" s="68">
        <v>5</v>
      </c>
      <c r="K48" s="68">
        <v>9</v>
      </c>
      <c r="L48" s="68">
        <v>1</v>
      </c>
      <c r="M48" s="68">
        <v>4</v>
      </c>
      <c r="N48" s="68">
        <v>4</v>
      </c>
      <c r="O48" s="68">
        <v>2</v>
      </c>
      <c r="P48" s="68">
        <v>1</v>
      </c>
      <c r="Q48" s="68">
        <v>5</v>
      </c>
      <c r="R48" s="27"/>
      <c r="S48" s="28">
        <f t="shared" si="8"/>
        <v>52</v>
      </c>
      <c r="T48" s="29">
        <f t="shared" si="6"/>
        <v>3.466666666666667</v>
      </c>
      <c r="U48" s="30">
        <f t="shared" si="7"/>
        <v>3817.9148311306903</v>
      </c>
      <c r="AK48" s="62"/>
      <c r="AL48" s="62"/>
    </row>
    <row r="49" spans="1:38" ht="15">
      <c r="A49" s="63" t="s">
        <v>86</v>
      </c>
      <c r="B49" s="63" t="s">
        <v>87</v>
      </c>
      <c r="C49" s="64">
        <v>1</v>
      </c>
      <c r="D49" s="64">
        <v>2</v>
      </c>
      <c r="E49" s="65"/>
      <c r="F49" s="65"/>
      <c r="G49" s="65"/>
      <c r="H49" s="65"/>
      <c r="I49" s="65"/>
      <c r="J49" s="65"/>
      <c r="K49" s="65"/>
      <c r="L49" s="65"/>
      <c r="M49" s="64">
        <v>1</v>
      </c>
      <c r="N49" s="65"/>
      <c r="O49" s="65"/>
      <c r="P49" s="64">
        <v>23</v>
      </c>
      <c r="Q49" s="64">
        <v>71</v>
      </c>
      <c r="S49" s="13">
        <f t="shared" si="8"/>
        <v>98</v>
      </c>
      <c r="T49" s="22">
        <f t="shared" si="6"/>
        <v>6.533333333333333</v>
      </c>
      <c r="U49" s="21">
        <f t="shared" si="7"/>
        <v>7195.301027900147</v>
      </c>
      <c r="W49">
        <v>1</v>
      </c>
      <c r="AK49" s="62"/>
      <c r="AL49" s="62"/>
    </row>
    <row r="50" spans="1:21" ht="15">
      <c r="A50" s="66" t="s">
        <v>1</v>
      </c>
      <c r="B50" s="66" t="s">
        <v>29</v>
      </c>
      <c r="C50" s="67"/>
      <c r="D50" s="68">
        <v>1</v>
      </c>
      <c r="E50" s="67"/>
      <c r="F50" s="67"/>
      <c r="G50" s="67"/>
      <c r="H50" s="67"/>
      <c r="I50" s="67"/>
      <c r="J50" s="68">
        <v>1</v>
      </c>
      <c r="K50" s="67"/>
      <c r="L50" s="67"/>
      <c r="M50" s="68">
        <v>1</v>
      </c>
      <c r="N50" s="67"/>
      <c r="O50" s="67"/>
      <c r="P50" s="67"/>
      <c r="Q50" s="67"/>
      <c r="R50" s="27"/>
      <c r="S50" s="28">
        <f t="shared" si="8"/>
        <v>3</v>
      </c>
      <c r="T50" s="29">
        <f t="shared" si="6"/>
        <v>0.2</v>
      </c>
      <c r="U50" s="30">
        <f t="shared" si="7"/>
        <v>220.26431718061676</v>
      </c>
    </row>
    <row r="51" spans="1:21" ht="15">
      <c r="A51" s="66" t="s">
        <v>20</v>
      </c>
      <c r="B51" s="66" t="s">
        <v>21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8">
        <v>1</v>
      </c>
      <c r="N51" s="67"/>
      <c r="O51" s="67"/>
      <c r="P51" s="67"/>
      <c r="Q51" s="67"/>
      <c r="R51" s="27"/>
      <c r="S51" s="28">
        <f t="shared" si="8"/>
        <v>1</v>
      </c>
      <c r="T51" s="29">
        <f t="shared" si="6"/>
        <v>0.06666666666666667</v>
      </c>
      <c r="U51" s="30">
        <f t="shared" si="7"/>
        <v>73.42143906020559</v>
      </c>
    </row>
    <row r="52" spans="1:23" ht="15">
      <c r="A52" s="63" t="s">
        <v>86</v>
      </c>
      <c r="B52" s="63" t="s">
        <v>88</v>
      </c>
      <c r="C52" s="64">
        <v>1</v>
      </c>
      <c r="D52" s="65"/>
      <c r="E52" s="64">
        <v>1</v>
      </c>
      <c r="F52" s="65"/>
      <c r="G52" s="65"/>
      <c r="H52" s="65"/>
      <c r="I52" s="65"/>
      <c r="J52" s="64">
        <v>1</v>
      </c>
      <c r="K52" s="64">
        <v>1</v>
      </c>
      <c r="L52" s="65"/>
      <c r="M52" s="64">
        <v>1</v>
      </c>
      <c r="N52" s="65"/>
      <c r="O52" s="65"/>
      <c r="P52" s="65"/>
      <c r="Q52" s="65"/>
      <c r="S52" s="13">
        <f t="shared" si="8"/>
        <v>5</v>
      </c>
      <c r="T52" s="22">
        <f t="shared" si="6"/>
        <v>0.3333333333333333</v>
      </c>
      <c r="U52" s="21">
        <f t="shared" si="7"/>
        <v>367.1071953010279</v>
      </c>
      <c r="W52">
        <v>1</v>
      </c>
    </row>
    <row r="53" spans="17:23" ht="15">
      <c r="Q53" s="23" t="s">
        <v>62</v>
      </c>
      <c r="U53" s="12">
        <f>SUM(U52,U49,U46:U47)</f>
        <v>11600.587371512484</v>
      </c>
      <c r="W53">
        <f>SUM(W45:W52)</f>
        <v>4</v>
      </c>
    </row>
    <row r="54" ht="15">
      <c r="B54" s="14" t="s">
        <v>58</v>
      </c>
    </row>
    <row r="55" spans="1:23" ht="15">
      <c r="A55" s="63" t="s">
        <v>118</v>
      </c>
      <c r="B55" s="63" t="s">
        <v>119</v>
      </c>
      <c r="C55" s="65"/>
      <c r="D55" s="65"/>
      <c r="E55" s="65"/>
      <c r="F55" s="65"/>
      <c r="G55" s="65"/>
      <c r="H55" s="64">
        <v>1</v>
      </c>
      <c r="I55" s="65"/>
      <c r="J55" s="65"/>
      <c r="K55" s="65"/>
      <c r="L55" s="65"/>
      <c r="M55" s="65"/>
      <c r="N55" s="65"/>
      <c r="O55" s="65"/>
      <c r="P55" s="65"/>
      <c r="Q55" s="65"/>
      <c r="S55" s="13">
        <f>SUM(C55:Q55)</f>
        <v>1</v>
      </c>
      <c r="T55" s="22">
        <f aca="true" t="shared" si="9" ref="T55:T62">S55/15</f>
        <v>0.06666666666666667</v>
      </c>
      <c r="U55" s="21">
        <f aca="true" t="shared" si="10" ref="U55:U62">T55/0.000908</f>
        <v>73.42143906020559</v>
      </c>
      <c r="W55">
        <v>1</v>
      </c>
    </row>
    <row r="56" spans="1:21" ht="15">
      <c r="A56" s="66" t="s">
        <v>18</v>
      </c>
      <c r="B56" s="66" t="s">
        <v>19</v>
      </c>
      <c r="C56" s="68">
        <v>16</v>
      </c>
      <c r="D56" s="68">
        <v>4</v>
      </c>
      <c r="E56" s="68">
        <v>5</v>
      </c>
      <c r="F56" s="68">
        <v>5</v>
      </c>
      <c r="G56" s="67"/>
      <c r="H56" s="68">
        <v>6</v>
      </c>
      <c r="I56" s="68">
        <v>5</v>
      </c>
      <c r="J56" s="68">
        <v>5</v>
      </c>
      <c r="K56" s="68">
        <v>12</v>
      </c>
      <c r="L56" s="68">
        <v>18</v>
      </c>
      <c r="M56" s="68">
        <v>4</v>
      </c>
      <c r="N56" s="68">
        <v>16</v>
      </c>
      <c r="O56" s="67"/>
      <c r="P56" s="68">
        <v>2</v>
      </c>
      <c r="Q56" s="67"/>
      <c r="R56" s="27"/>
      <c r="S56" s="28">
        <f aca="true" t="shared" si="11" ref="S56:S62">SUM(C56:Q56)</f>
        <v>98</v>
      </c>
      <c r="T56" s="29">
        <f t="shared" si="9"/>
        <v>6.533333333333333</v>
      </c>
      <c r="U56" s="30">
        <f t="shared" si="10"/>
        <v>7195.301027900147</v>
      </c>
    </row>
    <row r="57" spans="1:21" ht="15">
      <c r="A57" s="66" t="s">
        <v>1</v>
      </c>
      <c r="B57" s="66" t="s">
        <v>30</v>
      </c>
      <c r="C57" s="68">
        <v>1</v>
      </c>
      <c r="D57" s="68">
        <v>10</v>
      </c>
      <c r="E57" s="68">
        <v>9</v>
      </c>
      <c r="F57" s="68">
        <v>3</v>
      </c>
      <c r="G57" s="68">
        <v>4</v>
      </c>
      <c r="H57" s="68">
        <v>16</v>
      </c>
      <c r="I57" s="68">
        <v>9</v>
      </c>
      <c r="J57" s="68">
        <v>12</v>
      </c>
      <c r="K57" s="68">
        <v>8</v>
      </c>
      <c r="L57" s="68">
        <v>1</v>
      </c>
      <c r="M57" s="68">
        <v>11</v>
      </c>
      <c r="N57" s="68">
        <v>6</v>
      </c>
      <c r="O57" s="68">
        <v>11</v>
      </c>
      <c r="P57" s="68">
        <v>1</v>
      </c>
      <c r="Q57" s="68">
        <v>1</v>
      </c>
      <c r="R57" s="27"/>
      <c r="S57" s="28">
        <f t="shared" si="11"/>
        <v>103</v>
      </c>
      <c r="T57" s="29">
        <f t="shared" si="9"/>
        <v>6.866666666666666</v>
      </c>
      <c r="U57" s="30">
        <f t="shared" si="10"/>
        <v>7562.408223201175</v>
      </c>
    </row>
    <row r="58" spans="1:23" ht="15">
      <c r="A58" s="63" t="s">
        <v>89</v>
      </c>
      <c r="B58" s="63" t="s">
        <v>90</v>
      </c>
      <c r="C58" s="64">
        <v>1</v>
      </c>
      <c r="D58" s="65"/>
      <c r="E58" s="64">
        <v>1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S58" s="13">
        <f t="shared" si="11"/>
        <v>2</v>
      </c>
      <c r="T58" s="22">
        <f t="shared" si="9"/>
        <v>0.13333333333333333</v>
      </c>
      <c r="U58" s="21">
        <f t="shared" si="10"/>
        <v>146.84287812041117</v>
      </c>
      <c r="W58">
        <v>1</v>
      </c>
    </row>
    <row r="59" spans="1:23" ht="15">
      <c r="A59" s="63" t="s">
        <v>1</v>
      </c>
      <c r="B59" s="63" t="s">
        <v>40</v>
      </c>
      <c r="C59" s="64">
        <v>1</v>
      </c>
      <c r="D59" s="64">
        <v>1</v>
      </c>
      <c r="E59" s="64">
        <v>1</v>
      </c>
      <c r="F59" s="65"/>
      <c r="G59" s="65"/>
      <c r="H59" s="65"/>
      <c r="I59" s="65"/>
      <c r="J59" s="65"/>
      <c r="K59" s="65"/>
      <c r="L59" s="65"/>
      <c r="M59" s="65"/>
      <c r="N59" s="65"/>
      <c r="O59" s="64">
        <v>2</v>
      </c>
      <c r="P59" s="65"/>
      <c r="Q59" s="65"/>
      <c r="S59" s="13">
        <f t="shared" si="11"/>
        <v>5</v>
      </c>
      <c r="T59" s="22">
        <f t="shared" si="9"/>
        <v>0.3333333333333333</v>
      </c>
      <c r="U59" s="21">
        <f t="shared" si="10"/>
        <v>367.1071953010279</v>
      </c>
      <c r="W59">
        <v>1</v>
      </c>
    </row>
    <row r="60" spans="1:23" ht="15">
      <c r="A60" s="63" t="s">
        <v>1</v>
      </c>
      <c r="B60" s="63" t="s">
        <v>2</v>
      </c>
      <c r="C60" s="65"/>
      <c r="D60" s="65"/>
      <c r="E60" s="65"/>
      <c r="F60" s="65"/>
      <c r="G60" s="65"/>
      <c r="H60" s="65"/>
      <c r="I60" s="65"/>
      <c r="J60" s="64">
        <v>1</v>
      </c>
      <c r="K60" s="65"/>
      <c r="L60" s="65"/>
      <c r="M60" s="65"/>
      <c r="N60" s="65"/>
      <c r="O60" s="64">
        <v>1</v>
      </c>
      <c r="P60" s="64">
        <v>14</v>
      </c>
      <c r="Q60" s="65"/>
      <c r="S60" s="13">
        <f t="shared" si="11"/>
        <v>16</v>
      </c>
      <c r="T60" s="22">
        <f t="shared" si="9"/>
        <v>1.0666666666666667</v>
      </c>
      <c r="U60" s="21">
        <f t="shared" si="10"/>
        <v>1174.7430249632894</v>
      </c>
      <c r="W60">
        <v>1</v>
      </c>
    </row>
    <row r="61" spans="1:23" ht="15">
      <c r="A61" s="63" t="s">
        <v>42</v>
      </c>
      <c r="B61" s="63" t="s">
        <v>43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4">
        <v>1</v>
      </c>
      <c r="N61" s="64">
        <v>1</v>
      </c>
      <c r="O61" s="65"/>
      <c r="P61" s="65"/>
      <c r="Q61" s="65"/>
      <c r="S61" s="13">
        <f t="shared" si="11"/>
        <v>2</v>
      </c>
      <c r="T61" s="22">
        <f t="shared" si="9"/>
        <v>0.13333333333333333</v>
      </c>
      <c r="U61" s="21">
        <f t="shared" si="10"/>
        <v>146.84287812041117</v>
      </c>
      <c r="W61">
        <v>1</v>
      </c>
    </row>
    <row r="62" spans="1:21" ht="15">
      <c r="A62" s="66" t="s">
        <v>1</v>
      </c>
      <c r="B62" s="66" t="s">
        <v>41</v>
      </c>
      <c r="C62" s="67"/>
      <c r="D62" s="67"/>
      <c r="E62" s="67"/>
      <c r="F62" s="68">
        <v>1</v>
      </c>
      <c r="G62" s="67"/>
      <c r="H62" s="67"/>
      <c r="I62" s="67"/>
      <c r="J62" s="68">
        <v>1</v>
      </c>
      <c r="K62" s="67"/>
      <c r="L62" s="67"/>
      <c r="M62" s="67"/>
      <c r="N62" s="67"/>
      <c r="O62" s="67"/>
      <c r="P62" s="67"/>
      <c r="Q62" s="67"/>
      <c r="R62" s="27"/>
      <c r="S62" s="28">
        <f t="shared" si="11"/>
        <v>2</v>
      </c>
      <c r="T62" s="29">
        <f t="shared" si="9"/>
        <v>0.13333333333333333</v>
      </c>
      <c r="U62" s="30">
        <f t="shared" si="10"/>
        <v>146.84287812041117</v>
      </c>
    </row>
    <row r="63" spans="17:23" ht="15">
      <c r="Q63" s="24" t="s">
        <v>63</v>
      </c>
      <c r="U63" s="12">
        <f>SUM(U58:U61,U55)</f>
        <v>1908.9574155653452</v>
      </c>
      <c r="W63">
        <f>SUM(W55:W62)</f>
        <v>5</v>
      </c>
    </row>
    <row r="65" spans="17:23" ht="15">
      <c r="Q65" s="24" t="s">
        <v>64</v>
      </c>
      <c r="U65" s="12">
        <f>SUM(U63,U53,U43,U28)</f>
        <v>80249.63289280472</v>
      </c>
      <c r="W65" s="12">
        <f>SUM(W63,W53,W43,W28)</f>
        <v>41</v>
      </c>
    </row>
    <row r="68" spans="2:21" ht="39.75" customHeight="1">
      <c r="B68" s="72" t="s">
        <v>59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</sheetData>
  <sheetProtection/>
  <mergeCells count="4">
    <mergeCell ref="B1:G1"/>
    <mergeCell ref="M2:O2"/>
    <mergeCell ref="O3:P3"/>
    <mergeCell ref="B68:U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Calabretta</dc:creator>
  <cp:keywords/>
  <dc:description/>
  <cp:lastModifiedBy>Christopher J. Calabretta</cp:lastModifiedBy>
  <dcterms:created xsi:type="dcterms:W3CDTF">2010-11-14T17:18:05Z</dcterms:created>
  <dcterms:modified xsi:type="dcterms:W3CDTF">2010-11-21T13:30:29Z</dcterms:modified>
  <cp:category/>
  <cp:version/>
  <cp:contentType/>
  <cp:contentStatus/>
</cp:coreProperties>
</file>